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workbookPassword="C1FA" lockStructure="1"/>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Accueil" sheetId="1" state="visible" r:id="rId1"/>
    <sheet xmlns:r="http://schemas.openxmlformats.org/officeDocument/2006/relationships" name="Paramètres" sheetId="2" state="visible" r:id="rId2"/>
    <sheet xmlns:r="http://schemas.openxmlformats.org/officeDocument/2006/relationships" name="Référentiel" sheetId="3" state="visible" r:id="rId3"/>
    <sheet xmlns:r="http://schemas.openxmlformats.org/officeDocument/2006/relationships" name="Collaborateurs" sheetId="4" state="visible" r:id="rId4"/>
    <sheet xmlns:r="http://schemas.openxmlformats.org/officeDocument/2006/relationships" name="Matrice" sheetId="5" state="visible" r:id="rId5"/>
    <sheet xmlns:r="http://schemas.openxmlformats.org/officeDocument/2006/relationships" name="Tableau de bord" sheetId="6" state="visible" r:id="rId6"/>
    <sheet xmlns:r="http://schemas.openxmlformats.org/officeDocument/2006/relationships" name="Plan de développement" sheetId="7" state="visible" r:id="rId7"/>
    <sheet xmlns:r="http://schemas.openxmlformats.org/officeDocument/2006/relationships" name="Méthodologie" sheetId="8" state="visible" r:id="rId8"/>
  </sheets>
  <definedNames/>
  <calcPr calcId="124519" fullCalcOnLoad="1" refMode="A1" iterate="0" iterateCount="100" iterateDelta="0.0001"/>
</workbook>
</file>

<file path=xl/styles.xml><?xml version="1.0" encoding="utf-8"?>
<styleSheet xmlns="http://schemas.openxmlformats.org/spreadsheetml/2006/main">
  <numFmts count="2">
    <numFmt numFmtId="164" formatCode="0.00;\-0.00;\-"/>
    <numFmt numFmtId="165" formatCode="0.0%"/>
  </numFmts>
  <fonts count="43">
    <font>
      <name val="Calibri"/>
      <charset val="1"/>
      <family val="2"/>
      <color theme="1"/>
      <sz val="11"/>
    </font>
    <font>
      <name val="Arial"/>
      <family val="0"/>
      <sz val="10"/>
    </font>
    <font>
      <name val="Arial"/>
      <family val="0"/>
      <sz val="10"/>
    </font>
    <font>
      <name val="Arial"/>
      <family val="0"/>
      <sz val="10"/>
    </font>
    <font>
      <name val="Calibri"/>
      <charset val="1"/>
      <family val="0"/>
      <b val="1"/>
      <color rgb="FFFFFFFF"/>
      <sz val="22"/>
    </font>
    <font>
      <name val="Calibri"/>
      <charset val="1"/>
      <family val="0"/>
      <b val="1"/>
      <color rgb="FFD4A547"/>
      <sz val="14"/>
    </font>
    <font>
      <name val="Calibri"/>
      <charset val="1"/>
      <family val="0"/>
      <b val="1"/>
      <i val="1"/>
      <color rgb="FF0B1F3A"/>
      <sz val="11"/>
    </font>
    <font>
      <name val="Calibri"/>
      <charset val="1"/>
      <family val="0"/>
      <b val="1"/>
      <color rgb="FFFFFFFF"/>
      <sz val="13"/>
    </font>
    <font>
      <name val="Calibri"/>
      <charset val="1"/>
      <family val="0"/>
      <color rgb="FF1A1A1A"/>
      <sz val="11"/>
    </font>
    <font>
      <name val="Calibri"/>
      <charset val="1"/>
      <family val="0"/>
      <b val="1"/>
      <color rgb="FFFFFFFF"/>
      <sz val="12"/>
    </font>
    <font>
      <name val="Calibri"/>
      <charset val="1"/>
      <family val="0"/>
      <b val="1"/>
      <color rgb="FF1A1A1A"/>
      <sz val="11"/>
    </font>
    <font>
      <name val="Calibri"/>
      <charset val="1"/>
      <family val="0"/>
      <color rgb="FF374151"/>
      <sz val="10"/>
    </font>
    <font>
      <name val="Calibri"/>
      <charset val="1"/>
      <family val="0"/>
      <b val="1"/>
      <color rgb="FF0B1F3A"/>
      <sz val="11"/>
    </font>
    <font>
      <name val="Calibri"/>
      <charset val="1"/>
      <family val="0"/>
      <color rgb="FF1A1A1A"/>
      <sz val="10"/>
    </font>
    <font>
      <name val="Calibri"/>
      <charset val="1"/>
      <family val="0"/>
      <i val="1"/>
      <color rgb="FFFFFFFF"/>
      <sz val="9"/>
    </font>
    <font>
      <name val="Calibri"/>
      <charset val="1"/>
      <family val="0"/>
      <b val="1"/>
      <color rgb="FFFFFFFF"/>
      <sz val="18"/>
    </font>
    <font>
      <name val="Calibri"/>
      <charset val="1"/>
      <family val="0"/>
      <b val="1"/>
      <color rgb="FFFFFFFF"/>
      <sz val="11"/>
    </font>
    <font>
      <name val="Calibri"/>
      <charset val="1"/>
      <family val="0"/>
      <b val="1"/>
      <color rgb="FF0B1F3A"/>
      <sz val="14"/>
    </font>
    <font>
      <name val="Calibri"/>
      <charset val="1"/>
      <family val="0"/>
      <i val="1"/>
      <color rgb="FF374151"/>
      <sz val="10"/>
    </font>
    <font>
      <name val="Calibri"/>
      <charset val="1"/>
      <family val="0"/>
      <b val="1"/>
      <color rgb="FF0B1F3A"/>
      <sz val="10"/>
    </font>
    <font>
      <name val="Calibri"/>
      <charset val="1"/>
      <family val="0"/>
      <b val="1"/>
      <color rgb="FF1A1A1A"/>
      <sz val="10"/>
    </font>
    <font>
      <name val="Calibri"/>
      <charset val="1"/>
      <family val="0"/>
      <color rgb="FF374151"/>
      <sz val="9"/>
    </font>
    <font>
      <name val="Calibri"/>
      <charset val="1"/>
      <family val="0"/>
      <b val="1"/>
      <color rgb="FF0B1F3A"/>
      <sz val="12"/>
    </font>
    <font>
      <name val="Calibri"/>
      <charset val="1"/>
      <family val="0"/>
      <b val="1"/>
      <color rgb="FFFFFFFF"/>
      <sz val="8"/>
    </font>
    <font>
      <name val="Calibri"/>
      <charset val="1"/>
      <family val="0"/>
      <b val="1"/>
      <color rgb="FFFFFFFF"/>
      <sz val="10"/>
    </font>
    <font>
      <name val="Calibri"/>
      <charset val="1"/>
      <family val="0"/>
      <b val="1"/>
      <color rgb="FF374151"/>
      <sz val="8"/>
    </font>
    <font>
      <name val="Calibri"/>
      <charset val="1"/>
      <family val="0"/>
      <b val="1"/>
      <color rgb="FFF59E0B"/>
      <sz val="12"/>
    </font>
    <font>
      <name val="Calibri"/>
      <charset val="1"/>
      <family val="0"/>
      <b val="1"/>
      <color rgb="FFDC2626"/>
      <sz val="12"/>
    </font>
    <font>
      <name val="Calibri"/>
      <charset val="1"/>
      <family val="0"/>
      <b val="1"/>
      <color rgb="FF16A34A"/>
      <sz val="12"/>
    </font>
    <font>
      <name val="Calibri"/>
      <charset val="1"/>
      <family val="0"/>
      <b val="1"/>
      <color rgb="FF0B1F3A"/>
      <sz val="9"/>
    </font>
    <font>
      <name val="Calibri"/>
      <charset val="1"/>
      <family val="0"/>
      <b val="1"/>
      <color rgb="FF16A34A"/>
      <sz val="22"/>
    </font>
    <font>
      <name val="Calibri"/>
      <charset val="1"/>
      <family val="0"/>
      <b val="1"/>
      <color rgb="FF0B1F3A"/>
      <sz val="22"/>
    </font>
    <font>
      <name val="Calibri"/>
      <charset val="1"/>
      <family val="0"/>
      <b val="1"/>
      <color rgb="FFF59E0B"/>
      <sz val="22"/>
    </font>
    <font>
      <name val="Calibri"/>
      <charset val="1"/>
      <family val="0"/>
      <b val="1"/>
      <color rgb="FFDC2626"/>
      <sz val="22"/>
    </font>
    <font>
      <name val="Calibri"/>
      <charset val="1"/>
      <family val="0"/>
      <b val="1"/>
      <color rgb="FFDC2626"/>
      <sz val="11"/>
    </font>
    <font>
      <name val="Calibri"/>
      <charset val="1"/>
      <family val="0"/>
      <b val="1"/>
      <color rgb="FF16A34A"/>
      <sz val="11"/>
    </font>
    <font>
      <name val="Calibri"/>
      <charset val="1"/>
      <family val="0"/>
      <i val="1"/>
      <color rgb="FFFFFFFF"/>
      <sz val="10"/>
    </font>
    <font>
      <name val="Calibri"/>
      <charset val="1"/>
      <family val="0"/>
      <b val="1"/>
      <color rgb="FFFFFFFF"/>
      <sz val="20"/>
    </font>
    <font>
      <name val="Calibri"/>
      <charset val="1"/>
      <family val="0"/>
      <color rgb="FFDC2626"/>
      <sz val="16"/>
    </font>
    <font>
      <name val="Calibri"/>
      <b val="1"/>
      <color rgb="00FFFFFF"/>
      <sz val="13"/>
    </font>
    <font>
      <name val="Calibri"/>
      <color rgb="001A1A1A"/>
      <sz val="10"/>
    </font>
    <font>
      <name val="Calibri"/>
      <b val="1"/>
      <color rgb="000B1F3A"/>
      <sz val="11"/>
    </font>
    <font>
      <name val="Calibri"/>
      <i val="1"/>
      <color rgb="004B5563"/>
      <sz val="9"/>
    </font>
  </fonts>
  <fills count="22">
    <fill>
      <patternFill/>
    </fill>
    <fill>
      <patternFill patternType="gray125"/>
    </fill>
    <fill>
      <patternFill patternType="solid">
        <fgColor rgb="FF0B1F3A"/>
        <bgColor rgb="FF1A1A1A"/>
      </patternFill>
    </fill>
    <fill>
      <patternFill patternType="solid">
        <fgColor rgb="FFF5E6B8"/>
        <bgColor rgb="FFFEF3C7"/>
      </patternFill>
    </fill>
    <fill>
      <patternFill patternType="solid">
        <fgColor rgb="FF1E3A5F"/>
        <bgColor rgb="FF374151"/>
      </patternFill>
    </fill>
    <fill>
      <patternFill patternType="solid">
        <fgColor rgb="FFF4F6F8"/>
        <bgColor rgb="FFFAF5E1"/>
      </patternFill>
    </fill>
    <fill>
      <patternFill patternType="solid">
        <fgColor rgb="FFFFFFFF"/>
        <bgColor rgb="FFF4F6F8"/>
      </patternFill>
    </fill>
    <fill>
      <patternFill patternType="solid">
        <fgColor rgb="FFFAF5E1"/>
        <bgColor rgb="FFF4F6F8"/>
      </patternFill>
    </fill>
    <fill>
      <patternFill patternType="solid">
        <fgColor rgb="FF2E5687"/>
        <bgColor rgb="FF475569"/>
      </patternFill>
    </fill>
    <fill>
      <patternFill patternType="solid">
        <fgColor rgb="FFE5E7EB"/>
        <bgColor rgb="FFFEE2E2"/>
      </patternFill>
    </fill>
    <fill>
      <patternFill patternType="solid">
        <fgColor rgb="FFFEE2E2"/>
        <bgColor rgb="FFE5E7EB"/>
      </patternFill>
    </fill>
    <fill>
      <patternFill patternType="solid">
        <fgColor rgb="FFFED7AA"/>
        <bgColor rgb="FFF5E6B8"/>
      </patternFill>
    </fill>
    <fill>
      <patternFill patternType="solid">
        <fgColor rgb="FFDCFCE7"/>
        <bgColor rgb="FFF4F6F8"/>
      </patternFill>
    </fill>
    <fill>
      <patternFill patternType="solid">
        <fgColor rgb="FF22C55E"/>
        <bgColor rgb="FF16A34A"/>
      </patternFill>
    </fill>
    <fill>
      <patternFill patternType="solid">
        <fgColor rgb="FFFEF3C7"/>
        <bgColor rgb="FFFAF5E1"/>
      </patternFill>
    </fill>
    <fill>
      <patternFill patternType="solid">
        <fgColor rgb="FF475569"/>
        <bgColor rgb="FF2E5687"/>
      </patternFill>
    </fill>
    <fill>
      <patternFill patternType="solid">
        <fgColor rgb="FF7C3AED"/>
        <bgColor rgb="FF993366"/>
      </patternFill>
    </fill>
    <fill>
      <patternFill patternType="solid">
        <fgColor rgb="FFD4A547"/>
        <bgColor rgb="FFF59E0B"/>
      </patternFill>
    </fill>
    <fill>
      <patternFill patternType="solid">
        <fgColor rgb="00DC2626"/>
        <bgColor rgb="00DC2626"/>
      </patternFill>
    </fill>
    <fill>
      <patternFill patternType="solid">
        <fgColor rgb="00F4F6F8"/>
        <bgColor rgb="00F4F6F8"/>
      </patternFill>
    </fill>
    <fill>
      <patternFill patternType="solid">
        <fgColor rgb="00F5E6B8"/>
        <bgColor rgb="00F5E6B8"/>
      </patternFill>
    </fill>
    <fill>
      <patternFill patternType="solid">
        <fgColor rgb="00FAF5E1"/>
        <bgColor rgb="00FAF5E1"/>
      </patternFill>
    </fill>
  </fills>
  <borders count="28">
    <border>
      <left/>
      <right/>
      <top/>
      <bottom/>
      <diagonal/>
    </border>
    <border>
      <left/>
      <right/>
      <top style="medium">
        <color rgb="FFD4A547"/>
      </top>
      <bottom style="medium">
        <color rgb="FFD4A547"/>
      </bottom>
      <diagonal/>
    </border>
    <border>
      <left style="thin">
        <color rgb="FFFFFFFF"/>
      </left>
      <right style="thin">
        <color rgb="FFFFFFFF"/>
      </right>
      <top style="thin">
        <color rgb="FFFFFFFF"/>
      </top>
      <bottom style="thin">
        <color rgb="FFFFFFFF"/>
      </bottom>
      <diagonal/>
    </border>
    <border>
      <left style="thin">
        <color rgb="FFE5E7EB"/>
      </left>
      <right style="thin">
        <color rgb="FFE5E7EB"/>
      </right>
      <top style="thin">
        <color rgb="FFE5E7EB"/>
      </top>
      <bottom style="thin">
        <color rgb="FFE5E7EB"/>
      </bottom>
      <diagonal/>
    </border>
    <border>
      <left style="medium">
        <color rgb="FFFFFFFF"/>
      </left>
      <right/>
      <top style="medium">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0B1F3A"/>
      </left>
      <right/>
      <top style="thin">
        <color rgb="FF0B1F3A"/>
      </top>
      <bottom style="thin">
        <color rgb="FF0B1F3A"/>
      </bottom>
      <diagonal/>
    </border>
    <border>
      <left style="medium">
        <color rgb="FF16A34A"/>
      </left>
      <right/>
      <top/>
      <bottom style="medium">
        <color rgb="FF16A34A"/>
      </bottom>
      <diagonal/>
    </border>
    <border>
      <left style="medium">
        <color rgb="FF0B1F3A"/>
      </left>
      <right/>
      <top/>
      <bottom style="medium">
        <color rgb="FF0B1F3A"/>
      </bottom>
      <diagonal/>
    </border>
    <border>
      <left style="medium">
        <color rgb="FFF59E0B"/>
      </left>
      <right/>
      <top/>
      <bottom style="medium">
        <color rgb="FFF59E0B"/>
      </bottom>
      <diagonal/>
    </border>
    <border>
      <left style="medium">
        <color rgb="FFDC2626"/>
      </left>
      <right/>
      <top/>
      <bottom style="medium">
        <color rgb="FFDC2626"/>
      </bottom>
      <diagonal/>
    </border>
    <border>
      <left/>
      <right/>
      <top style="medium">
        <color rgb="FFD4A547"/>
      </top>
      <bottom/>
      <diagonal/>
    </border>
    <border>
      <left/>
      <right/>
      <top style="medium">
        <color rgb="FFFFFFFF"/>
      </top>
      <bottom/>
      <diagonal/>
    </border>
    <border>
      <left style="medium">
        <color rgb="FFFFFFFF"/>
      </left>
      <right/>
      <top/>
      <bottom/>
      <diagonal/>
    </border>
    <border>
      <left style="thin">
        <color rgb="FFFFFFFF"/>
      </left>
      <right/>
      <top/>
      <bottom/>
      <diagonal/>
    </border>
    <border>
      <left style="thin">
        <color rgb="FFFFFFFF"/>
      </left>
      <right style="thin">
        <color rgb="FFFFFFFF"/>
      </right>
      <top/>
      <bottom/>
      <diagonal/>
    </border>
    <border>
      <left/>
      <right/>
      <top style="thin">
        <color rgb="FFFFFFFF"/>
      </top>
      <bottom/>
      <diagonal/>
    </border>
    <border>
      <left/>
      <right/>
      <top style="thin">
        <color rgb="FFFFFFFF"/>
      </top>
      <bottom style="thin">
        <color rgb="FFFFFFFF"/>
      </bottom>
      <diagonal/>
    </border>
    <border>
      <left/>
      <right/>
      <top style="thin">
        <color rgb="FF0B1F3A"/>
      </top>
      <bottom/>
      <diagonal/>
    </border>
    <border>
      <left/>
      <right/>
      <top style="thin">
        <color rgb="FF0B1F3A"/>
      </top>
      <bottom style="thin">
        <color rgb="FF0B1F3A"/>
      </bottom>
      <diagonal/>
    </border>
    <border>
      <left/>
      <right/>
      <top/>
      <bottom style="medium">
        <color rgb="FF16A34A"/>
      </bottom>
      <diagonal/>
    </border>
    <border>
      <left/>
      <right/>
      <top/>
      <bottom style="medium">
        <color rgb="FF0B1F3A"/>
      </bottom>
      <diagonal/>
    </border>
    <border>
      <left/>
      <right/>
      <top/>
      <bottom style="medium">
        <color rgb="FFF59E0B"/>
      </bottom>
      <diagonal/>
    </border>
    <border>
      <left/>
      <right/>
      <top/>
      <bottom style="medium">
        <color rgb="FFDC2626"/>
      </bottom>
      <diagonal/>
    </border>
    <border>
      <left style="medium">
        <color rgb="00991B1B"/>
      </left>
      <right style="medium">
        <color rgb="00991B1B"/>
      </right>
      <top style="medium">
        <color rgb="00991B1B"/>
      </top>
    </border>
    <border>
      <left style="medium">
        <color rgb="00991B1B"/>
      </left>
      <right style="medium">
        <color rgb="00991B1B"/>
      </right>
    </border>
    <border>
      <left style="medium">
        <color rgb="00991B1B"/>
      </left>
      <right style="medium">
        <color rgb="00991B1B"/>
      </right>
      <top style="medium">
        <color rgb="00D4A547"/>
      </top>
      <bottom style="medium">
        <color rgb="00991B1B"/>
      </bottom>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192">
    <xf numFmtId="0" fontId="0" fillId="0" borderId="0" applyAlignment="1" pivotButton="0" quotePrefix="0" xfId="0">
      <alignment horizontal="general" vertical="bottom"/>
    </xf>
    <xf numFmtId="0" fontId="0" fillId="2" borderId="0" applyAlignment="1" pivotButton="0" quotePrefix="0" xfId="0">
      <alignment horizontal="general" vertical="bottom"/>
    </xf>
    <xf numFmtId="0" fontId="4" fillId="2" borderId="0" applyAlignment="1" pivotButton="0" quotePrefix="0" xfId="0">
      <alignment horizontal="center" vertical="center" wrapText="1"/>
    </xf>
    <xf numFmtId="0" fontId="5" fillId="2" borderId="0" applyAlignment="1" pivotButton="0" quotePrefix="0" xfId="0">
      <alignment horizontal="center" vertical="center" wrapText="1"/>
    </xf>
    <xf numFmtId="0" fontId="6" fillId="3" borderId="1" applyAlignment="1" pivotButton="0" quotePrefix="0" xfId="0">
      <alignment horizontal="center" vertical="center" wrapText="1"/>
    </xf>
    <xf numFmtId="0" fontId="7" fillId="4" borderId="0" applyAlignment="1" pivotButton="0" quotePrefix="0" xfId="0">
      <alignment horizontal="center" vertical="center" wrapText="1"/>
    </xf>
    <xf numFmtId="0" fontId="8" fillId="5" borderId="0" applyAlignment="1" pivotButton="0" quotePrefix="0" xfId="0">
      <alignment horizontal="left" vertical="center" wrapText="1" indent="1"/>
    </xf>
    <xf numFmtId="0" fontId="9" fillId="4" borderId="0" applyAlignment="1" pivotButton="0" quotePrefix="0" xfId="0">
      <alignment horizontal="center" vertical="center" wrapText="1"/>
    </xf>
    <xf numFmtId="0" fontId="5" fillId="2" borderId="0" applyAlignment="1" pivotButton="0" quotePrefix="0" xfId="0">
      <alignment horizontal="center" vertical="center" wrapText="1"/>
    </xf>
    <xf numFmtId="0" fontId="10" fillId="5" borderId="0" applyAlignment="1" pivotButton="0" quotePrefix="0" xfId="0">
      <alignment horizontal="left" vertical="center" wrapText="1" indent="1"/>
    </xf>
    <xf numFmtId="0" fontId="11" fillId="5" borderId="0" applyAlignment="1" pivotButton="0" quotePrefix="0" xfId="0">
      <alignment horizontal="left" vertical="center" wrapText="1" indent="1"/>
    </xf>
    <xf numFmtId="0" fontId="10" fillId="6" borderId="0" applyAlignment="1" pivotButton="0" quotePrefix="0" xfId="0">
      <alignment horizontal="left" vertical="center" wrapText="1" indent="1"/>
    </xf>
    <xf numFmtId="0" fontId="11" fillId="6" borderId="0" applyAlignment="1" pivotButton="0" quotePrefix="0" xfId="0">
      <alignment horizontal="left" vertical="center" wrapText="1" indent="1"/>
    </xf>
    <xf numFmtId="0" fontId="12" fillId="7" borderId="0" applyAlignment="1" pivotButton="0" quotePrefix="0" xfId="0">
      <alignment horizontal="left" vertical="center" wrapText="1"/>
    </xf>
    <xf numFmtId="0" fontId="13" fillId="6" borderId="0" applyAlignment="1" pivotButton="0" quotePrefix="0" xfId="0">
      <alignment horizontal="left" vertical="center" wrapText="1" indent="1"/>
    </xf>
    <xf numFmtId="0" fontId="14" fillId="2" borderId="0" applyAlignment="1" pivotButton="0" quotePrefix="0" xfId="0">
      <alignment horizontal="center" vertical="center" wrapText="1"/>
    </xf>
    <xf numFmtId="0" fontId="15" fillId="2" borderId="0" applyAlignment="1" pivotButton="0" quotePrefix="0" xfId="0">
      <alignment horizontal="center" vertical="center" wrapText="1"/>
    </xf>
    <xf numFmtId="0" fontId="16" fillId="8" borderId="2" applyAlignment="1" pivotButton="0" quotePrefix="0" xfId="0">
      <alignment horizontal="center" vertical="center" wrapText="1"/>
    </xf>
    <xf numFmtId="0" fontId="17" fillId="9" borderId="3" applyAlignment="1" pivotButton="0" quotePrefix="0" xfId="0">
      <alignment horizontal="center" vertical="center" wrapText="1"/>
    </xf>
    <xf numFmtId="0" fontId="10" fillId="6" borderId="3" applyAlignment="1" pivotButton="0" quotePrefix="0" xfId="0">
      <alignment horizontal="center" vertical="center" wrapText="1"/>
    </xf>
    <xf numFmtId="0" fontId="13" fillId="6" borderId="3" applyAlignment="1" pivotButton="0" quotePrefix="0" xfId="0">
      <alignment horizontal="left" vertical="center" wrapText="1" indent="1"/>
    </xf>
    <xf numFmtId="0" fontId="17" fillId="10" borderId="3" applyAlignment="1" pivotButton="0" quotePrefix="0" xfId="0">
      <alignment horizontal="center" vertical="center" wrapText="1"/>
    </xf>
    <xf numFmtId="0" fontId="17" fillId="11" borderId="3" applyAlignment="1" pivotButton="0" quotePrefix="0" xfId="0">
      <alignment horizontal="center" vertical="center" wrapText="1"/>
    </xf>
    <xf numFmtId="0" fontId="17" fillId="12" borderId="3" applyAlignment="1" pivotButton="0" quotePrefix="0" xfId="0">
      <alignment horizontal="center" vertical="center" wrapText="1"/>
    </xf>
    <xf numFmtId="0" fontId="17" fillId="13" borderId="3" applyAlignment="1" pivotButton="0" quotePrefix="0" xfId="0">
      <alignment horizontal="center" vertical="center" wrapText="1"/>
    </xf>
    <xf numFmtId="0" fontId="12" fillId="12" borderId="3" applyAlignment="1" pivotButton="0" quotePrefix="0" xfId="0">
      <alignment horizontal="center" vertical="center" wrapText="1"/>
    </xf>
    <xf numFmtId="0" fontId="12" fillId="14" borderId="3" applyAlignment="1" pivotButton="0" quotePrefix="0" xfId="0">
      <alignment horizontal="center" vertical="center" wrapText="1"/>
    </xf>
    <xf numFmtId="0" fontId="12" fillId="11" borderId="3" applyAlignment="1" pivotButton="0" quotePrefix="0" xfId="0">
      <alignment horizontal="center" vertical="center" wrapText="1"/>
    </xf>
    <xf numFmtId="0" fontId="12" fillId="3" borderId="3" applyAlignment="1" pivotButton="0" quotePrefix="0" xfId="0">
      <alignment horizontal="center" vertical="center" wrapText="1"/>
    </xf>
    <xf numFmtId="0" fontId="17" fillId="14" borderId="3" applyAlignment="1" pivotButton="0" quotePrefix="0" xfId="0">
      <alignment horizontal="center" vertical="center" wrapText="1"/>
    </xf>
    <xf numFmtId="0" fontId="18" fillId="5" borderId="0" applyAlignment="1" pivotButton="0" quotePrefix="0" xfId="0">
      <alignment horizontal="center" vertical="center" wrapText="1"/>
    </xf>
    <xf numFmtId="0" fontId="16" fillId="2" borderId="2" applyAlignment="1" pivotButton="0" quotePrefix="0" xfId="0">
      <alignment horizontal="center" vertical="center" wrapText="1"/>
    </xf>
    <xf numFmtId="0" fontId="19" fillId="6" borderId="3" applyAlignment="1" pivotButton="0" quotePrefix="0" xfId="0">
      <alignment horizontal="center" vertical="center" wrapText="1"/>
    </xf>
    <xf numFmtId="0" fontId="13" fillId="6" borderId="3" applyAlignment="1" pivotButton="0" quotePrefix="0" xfId="0">
      <alignment horizontal="center" vertical="center" wrapText="1"/>
    </xf>
    <xf numFmtId="0" fontId="20" fillId="6" borderId="3" applyAlignment="1" pivotButton="0" quotePrefix="0" xfId="0">
      <alignment horizontal="left" vertical="center" wrapText="1" indent="1"/>
    </xf>
    <xf numFmtId="0" fontId="21" fillId="6" borderId="3" applyAlignment="1" pivotButton="0" quotePrefix="0" xfId="0">
      <alignment horizontal="left" vertical="center" wrapText="1" indent="1"/>
    </xf>
    <xf numFmtId="0" fontId="22" fillId="6" borderId="3" applyAlignment="1" pivotButton="0" quotePrefix="0" xfId="0">
      <alignment horizontal="center" vertical="center" wrapText="1"/>
    </xf>
    <xf numFmtId="0" fontId="20" fillId="6" borderId="3" applyAlignment="1" pivotButton="0" quotePrefix="0" xfId="0">
      <alignment horizontal="center" vertical="center" wrapText="1"/>
    </xf>
    <xf numFmtId="0" fontId="19" fillId="5" borderId="3" applyAlignment="1" pivotButton="0" quotePrefix="0" xfId="0">
      <alignment horizontal="center" vertical="center" wrapText="1"/>
    </xf>
    <xf numFmtId="0" fontId="13" fillId="5" borderId="3" applyAlignment="1" pivotButton="0" quotePrefix="0" xfId="0">
      <alignment horizontal="center" vertical="center" wrapText="1"/>
    </xf>
    <xf numFmtId="0" fontId="20" fillId="5" borderId="3" applyAlignment="1" pivotButton="0" quotePrefix="0" xfId="0">
      <alignment horizontal="left" vertical="center" wrapText="1" indent="1"/>
    </xf>
    <xf numFmtId="0" fontId="21" fillId="5" borderId="3" applyAlignment="1" pivotButton="0" quotePrefix="0" xfId="0">
      <alignment horizontal="left" vertical="center" wrapText="1" indent="1"/>
    </xf>
    <xf numFmtId="0" fontId="22" fillId="5" borderId="3" applyAlignment="1" pivotButton="0" quotePrefix="0" xfId="0">
      <alignment horizontal="center" vertical="center" wrapText="1"/>
    </xf>
    <xf numFmtId="0" fontId="20" fillId="5" borderId="3" applyAlignment="1" pivotButton="0" quotePrefix="0" xfId="0">
      <alignment horizontal="center" vertical="center" wrapText="1"/>
    </xf>
    <xf numFmtId="0" fontId="13" fillId="5" borderId="3" applyAlignment="1" pivotButton="0" quotePrefix="0" xfId="0">
      <alignment horizontal="left" vertical="center" wrapText="1" indent="1"/>
    </xf>
    <xf numFmtId="0" fontId="16" fillId="2" borderId="4" applyAlignment="1" pivotButton="0" quotePrefix="0" xfId="0">
      <alignment horizontal="center" vertical="center" wrapText="1"/>
    </xf>
    <xf numFmtId="0" fontId="23" fillId="8" borderId="2" applyAlignment="1" pivotButton="0" quotePrefix="0" xfId="0">
      <alignment horizontal="center" vertical="center" wrapText="1"/>
    </xf>
    <xf numFmtId="0" fontId="23" fillId="15" borderId="2" applyAlignment="1" pivotButton="0" quotePrefix="0" xfId="0">
      <alignment horizontal="center" vertical="center" wrapText="1"/>
    </xf>
    <xf numFmtId="0" fontId="23" fillId="16" borderId="2" applyAlignment="1" pivotButton="0" quotePrefix="0" xfId="0">
      <alignment horizontal="center" vertical="center" wrapText="1"/>
    </xf>
    <xf numFmtId="0" fontId="23" fillId="17" borderId="2" applyAlignment="1" pivotButton="0" quotePrefix="0" xfId="0">
      <alignment horizontal="center" vertical="center" wrapText="1"/>
    </xf>
    <xf numFmtId="0" fontId="24" fillId="17" borderId="5" applyAlignment="1" pivotButton="0" quotePrefix="0" xfId="0">
      <alignment horizontal="center" vertical="center" wrapText="1"/>
    </xf>
    <xf numFmtId="0" fontId="25" fillId="5" borderId="3" applyAlignment="1" pivotButton="0" quotePrefix="0" xfId="0">
      <alignment horizontal="center" vertical="center" wrapText="1"/>
    </xf>
    <xf numFmtId="0" fontId="19" fillId="6" borderId="3" applyAlignment="1" pivotButton="0" quotePrefix="0" xfId="0">
      <alignment horizontal="center" vertical="bottom" textRotation="90" wrapText="1"/>
    </xf>
    <xf numFmtId="0" fontId="24" fillId="4" borderId="0" applyAlignment="1" pivotButton="0" quotePrefix="0" xfId="0">
      <alignment horizontal="right" vertical="center" indent="1"/>
    </xf>
    <xf numFmtId="0" fontId="9" fillId="2" borderId="2" applyAlignment="1" pivotButton="0" quotePrefix="0" xfId="0">
      <alignment horizontal="center" vertical="center" wrapText="1"/>
    </xf>
    <xf numFmtId="0" fontId="0" fillId="9" borderId="3" applyAlignment="1" pivotButton="0" quotePrefix="0" xfId="0">
      <alignment horizontal="general" vertical="bottom"/>
    </xf>
    <xf numFmtId="0" fontId="26" fillId="6" borderId="3" applyAlignment="1" pivotButton="0" quotePrefix="0" xfId="0">
      <alignment horizontal="center" vertical="center" wrapText="1"/>
    </xf>
    <xf numFmtId="0" fontId="27" fillId="6" borderId="3" applyAlignment="1" pivotButton="0" quotePrefix="0" xfId="0">
      <alignment horizontal="center" vertical="center" wrapText="1"/>
    </xf>
    <xf numFmtId="0" fontId="28" fillId="6" borderId="3" applyAlignment="1" pivotButton="0" quotePrefix="0" xfId="0">
      <alignment horizontal="center" vertical="center" wrapText="1"/>
    </xf>
    <xf numFmtId="0" fontId="29" fillId="6" borderId="3" applyAlignment="1" pivotButton="0" quotePrefix="0" xfId="0">
      <alignment horizontal="center" vertical="center" wrapText="1"/>
    </xf>
    <xf numFmtId="0" fontId="12" fillId="0" borderId="3" applyAlignment="1" pivotButton="0" quotePrefix="0" xfId="0">
      <alignment horizontal="center" vertical="center" wrapText="1"/>
    </xf>
    <xf numFmtId="2" fontId="12" fillId="7" borderId="3" applyAlignment="1" pivotButton="0" quotePrefix="0" xfId="0">
      <alignment horizontal="center" vertical="center" wrapText="1"/>
    </xf>
    <xf numFmtId="164" fontId="12" fillId="7" borderId="3" applyAlignment="1" pivotButton="0" quotePrefix="0" xfId="0">
      <alignment horizontal="center" vertical="center" wrapText="1"/>
    </xf>
    <xf numFmtId="0" fontId="12" fillId="7" borderId="3" applyAlignment="1" pivotButton="0" quotePrefix="0" xfId="0">
      <alignment horizontal="center" vertical="center" wrapText="1"/>
    </xf>
    <xf numFmtId="0" fontId="29" fillId="5" borderId="3" applyAlignment="1" pivotButton="0" quotePrefix="0" xfId="0">
      <alignment horizontal="center" vertical="center" wrapText="1"/>
    </xf>
    <xf numFmtId="0" fontId="24" fillId="4" borderId="6" applyAlignment="1" pivotButton="0" quotePrefix="0" xfId="0">
      <alignment horizontal="right" vertical="center" indent="1"/>
    </xf>
    <xf numFmtId="2" fontId="19" fillId="7" borderId="3" applyAlignment="1" pivotButton="0" quotePrefix="0" xfId="0">
      <alignment horizontal="center" vertical="center" wrapText="1"/>
    </xf>
    <xf numFmtId="165" fontId="19" fillId="7" borderId="3" applyAlignment="1" pivotButton="0" quotePrefix="0" xfId="0">
      <alignment horizontal="center" vertical="center" wrapText="1"/>
    </xf>
    <xf numFmtId="164" fontId="19" fillId="7" borderId="3" applyAlignment="1" pivotButton="0" quotePrefix="0" xfId="0">
      <alignment horizontal="center" vertical="center" wrapText="1"/>
    </xf>
    <xf numFmtId="0" fontId="24" fillId="2" borderId="7" applyAlignment="1" pivotButton="0" quotePrefix="0" xfId="0">
      <alignment horizontal="center" vertical="center" wrapText="1"/>
    </xf>
    <xf numFmtId="1" fontId="30" fillId="12" borderId="8" applyAlignment="1" pivotButton="0" quotePrefix="0" xfId="0">
      <alignment horizontal="center" vertical="center" wrapText="1"/>
    </xf>
    <xf numFmtId="1" fontId="31" fillId="3" borderId="9" applyAlignment="1" pivotButton="0" quotePrefix="0" xfId="0">
      <alignment horizontal="center" vertical="center" wrapText="1"/>
    </xf>
    <xf numFmtId="0" fontId="30" fillId="12" borderId="8" applyAlignment="1" pivotButton="0" quotePrefix="0" xfId="0">
      <alignment horizontal="center" vertical="center" wrapText="1"/>
    </xf>
    <xf numFmtId="0" fontId="31" fillId="3" borderId="9" applyAlignment="1" pivotButton="0" quotePrefix="0" xfId="0">
      <alignment horizontal="center" vertical="center" wrapText="1"/>
    </xf>
    <xf numFmtId="2" fontId="32" fillId="11" borderId="10" applyAlignment="1" pivotButton="0" quotePrefix="0" xfId="0">
      <alignment horizontal="center" vertical="center" wrapText="1"/>
    </xf>
    <xf numFmtId="1" fontId="33" fillId="10" borderId="11" applyAlignment="1" pivotButton="0" quotePrefix="0" xfId="0">
      <alignment horizontal="center" vertical="center" wrapText="1"/>
    </xf>
    <xf numFmtId="1" fontId="20" fillId="6" borderId="3" applyAlignment="1" pivotButton="0" quotePrefix="0" xfId="0">
      <alignment horizontal="center" vertical="center" wrapText="1"/>
    </xf>
    <xf numFmtId="2" fontId="20" fillId="6" borderId="3" applyAlignment="1" pivotButton="0" quotePrefix="0" xfId="0">
      <alignment horizontal="center" vertical="center" wrapText="1"/>
    </xf>
    <xf numFmtId="2" fontId="34" fillId="6" borderId="3" applyAlignment="1" pivotButton="0" quotePrefix="0" xfId="0">
      <alignment horizontal="center" vertical="center" wrapText="1"/>
    </xf>
    <xf numFmtId="1" fontId="20" fillId="5" borderId="3" applyAlignment="1" pivotButton="0" quotePrefix="0" xfId="0">
      <alignment horizontal="center" vertical="center" wrapText="1"/>
    </xf>
    <xf numFmtId="2" fontId="20" fillId="5" borderId="3" applyAlignment="1" pivotButton="0" quotePrefix="0" xfId="0">
      <alignment horizontal="center" vertical="center" wrapText="1"/>
    </xf>
    <xf numFmtId="2" fontId="34" fillId="5" borderId="3" applyAlignment="1" pivotButton="0" quotePrefix="0" xfId="0">
      <alignment horizontal="center" vertical="center" wrapText="1"/>
    </xf>
    <xf numFmtId="164" fontId="35" fillId="6" borderId="3" applyAlignment="1" pivotButton="0" quotePrefix="0" xfId="0">
      <alignment horizontal="center" vertical="center" wrapText="1"/>
    </xf>
    <xf numFmtId="164" fontId="35" fillId="5" borderId="3" applyAlignment="1" pivotButton="0" quotePrefix="0" xfId="0">
      <alignment horizontal="center" vertical="center" wrapText="1"/>
    </xf>
    <xf numFmtId="0" fontId="36" fillId="2" borderId="0" applyAlignment="1" pivotButton="0" quotePrefix="0" xfId="0">
      <alignment horizontal="center" vertical="center" wrapText="1"/>
    </xf>
    <xf numFmtId="0" fontId="37" fillId="2" borderId="3" applyAlignment="1" pivotButton="0" quotePrefix="0" xfId="0">
      <alignment horizontal="center" vertical="center" wrapText="1"/>
    </xf>
    <xf numFmtId="0" fontId="12" fillId="7" borderId="3" applyAlignment="1" pivotButton="0" quotePrefix="0" xfId="0">
      <alignment horizontal="left" vertical="center" wrapText="1" indent="1"/>
    </xf>
    <xf numFmtId="0" fontId="38" fillId="10" borderId="3" applyAlignment="1" pivotButton="0" quotePrefix="0" xfId="0">
      <alignment horizontal="center" vertical="center" wrapText="1"/>
    </xf>
    <xf numFmtId="0" fontId="34" fillId="10" borderId="3" applyAlignment="1" pivotButton="0" quotePrefix="0" xfId="0">
      <alignment horizontal="left" vertical="center" wrapText="1" indent="1"/>
    </xf>
    <xf numFmtId="0" fontId="0" fillId="0" borderId="0" applyAlignment="1" pivotButton="0" quotePrefix="0" xfId="0">
      <alignment horizontal="general" vertical="bottom"/>
    </xf>
    <xf numFmtId="0" fontId="0" fillId="0" borderId="0" pivotButton="0" quotePrefix="0" xfId="0"/>
    <xf numFmtId="0" fontId="0" fillId="2" borderId="0" applyAlignment="1" pivotButton="0" quotePrefix="0" xfId="0">
      <alignment horizontal="general" vertical="bottom"/>
    </xf>
    <xf numFmtId="0" fontId="4" fillId="2" borderId="0" applyAlignment="1" pivotButton="0" quotePrefix="0" xfId="0">
      <alignment horizontal="center" vertical="center" wrapText="1"/>
    </xf>
    <xf numFmtId="0" fontId="5" fillId="2" borderId="0" applyAlignment="1" pivotButton="0" quotePrefix="0" xfId="0">
      <alignment horizontal="center" vertical="center" wrapText="1"/>
    </xf>
    <xf numFmtId="0" fontId="6" fillId="3" borderId="1" applyAlignment="1" pivotButton="0" quotePrefix="0" xfId="0">
      <alignment horizontal="center" vertical="center" wrapText="1"/>
    </xf>
    <xf numFmtId="0" fontId="0" fillId="0" borderId="1" pivotButton="0" quotePrefix="0" xfId="0"/>
    <xf numFmtId="0" fontId="39" fillId="18" borderId="25" applyAlignment="1" pivotButton="0" quotePrefix="0" xfId="0">
      <alignment horizontal="center" vertical="center" wrapText="1"/>
    </xf>
    <xf numFmtId="0" fontId="40" fillId="19" borderId="26" applyAlignment="1" pivotButton="0" quotePrefix="0" xfId="0">
      <alignment horizontal="left" vertical="center" wrapText="1" indent="1"/>
    </xf>
    <xf numFmtId="0" fontId="41" fillId="20" borderId="27" applyAlignment="1" pivotButton="0" quotePrefix="0" xfId="0">
      <alignment horizontal="left" vertical="center" wrapText="1" indent="1"/>
    </xf>
    <xf numFmtId="0" fontId="42" fillId="21" borderId="0" applyAlignment="1" pivotButton="0" quotePrefix="0" xfId="0">
      <alignment horizontal="left" vertical="center" wrapText="1" indent="1"/>
    </xf>
    <xf numFmtId="0" fontId="7" fillId="4" borderId="0" applyAlignment="1" pivotButton="0" quotePrefix="0" xfId="0">
      <alignment horizontal="center" vertical="center" wrapText="1"/>
    </xf>
    <xf numFmtId="0" fontId="8" fillId="5" borderId="0" applyAlignment="1" pivotButton="0" quotePrefix="0" xfId="0">
      <alignment horizontal="left" vertical="center" wrapText="1" indent="1"/>
    </xf>
    <xf numFmtId="0" fontId="9" fillId="4" borderId="0" applyAlignment="1" pivotButton="0" quotePrefix="0" xfId="0">
      <alignment horizontal="center" vertical="center" wrapText="1"/>
    </xf>
    <xf numFmtId="0" fontId="10" fillId="5" borderId="0" applyAlignment="1" pivotButton="0" quotePrefix="0" xfId="0">
      <alignment horizontal="left" vertical="center" wrapText="1" indent="1"/>
    </xf>
    <xf numFmtId="0" fontId="11" fillId="5" borderId="0" applyAlignment="1" pivotButton="0" quotePrefix="0" xfId="0">
      <alignment horizontal="left" vertical="center" wrapText="1" indent="1"/>
    </xf>
    <xf numFmtId="0" fontId="10" fillId="6" borderId="0" applyAlignment="1" pivotButton="0" quotePrefix="0" xfId="0">
      <alignment horizontal="left" vertical="center" wrapText="1" indent="1"/>
    </xf>
    <xf numFmtId="0" fontId="11" fillId="6" borderId="0" applyAlignment="1" pivotButton="0" quotePrefix="0" xfId="0">
      <alignment horizontal="left" vertical="center" wrapText="1" indent="1"/>
    </xf>
    <xf numFmtId="0" fontId="12" fillId="7" borderId="0" applyAlignment="1" pivotButton="0" quotePrefix="0" xfId="0">
      <alignment horizontal="left" vertical="center" wrapText="1"/>
    </xf>
    <xf numFmtId="0" fontId="13" fillId="6" borderId="0" applyAlignment="1" pivotButton="0" quotePrefix="0" xfId="0">
      <alignment horizontal="left" vertical="center" wrapText="1" indent="1"/>
    </xf>
    <xf numFmtId="0" fontId="14" fillId="2" borderId="0" applyAlignment="1" pivotButton="0" quotePrefix="0" xfId="0">
      <alignment horizontal="center" vertical="center" wrapText="1"/>
    </xf>
    <xf numFmtId="0" fontId="15" fillId="2" borderId="0" applyAlignment="1" pivotButton="0" quotePrefix="0" xfId="0">
      <alignment horizontal="center" vertical="center" wrapText="1"/>
    </xf>
    <xf numFmtId="0" fontId="16" fillId="8" borderId="2" applyAlignment="1" pivotButton="0" quotePrefix="0" xfId="0">
      <alignment horizontal="center" vertical="center" wrapText="1"/>
    </xf>
    <xf numFmtId="0" fontId="17" fillId="9" borderId="3" applyAlignment="1" pivotButton="0" quotePrefix="0" xfId="0">
      <alignment horizontal="center" vertical="center" wrapText="1"/>
    </xf>
    <xf numFmtId="0" fontId="10" fillId="6" borderId="3" applyAlignment="1" pivotButton="0" quotePrefix="0" xfId="0">
      <alignment horizontal="center" vertical="center" wrapText="1"/>
    </xf>
    <xf numFmtId="0" fontId="13" fillId="6" borderId="3" applyAlignment="1" pivotButton="0" quotePrefix="0" xfId="0">
      <alignment horizontal="left" vertical="center" wrapText="1" indent="1"/>
    </xf>
    <xf numFmtId="0" fontId="17" fillId="10" borderId="3" applyAlignment="1" pivotButton="0" quotePrefix="0" xfId="0">
      <alignment horizontal="center" vertical="center" wrapText="1"/>
    </xf>
    <xf numFmtId="0" fontId="17" fillId="11" borderId="3" applyAlignment="1" pivotButton="0" quotePrefix="0" xfId="0">
      <alignment horizontal="center" vertical="center" wrapText="1"/>
    </xf>
    <xf numFmtId="0" fontId="17" fillId="12" borderId="3" applyAlignment="1" pivotButton="0" quotePrefix="0" xfId="0">
      <alignment horizontal="center" vertical="center" wrapText="1"/>
    </xf>
    <xf numFmtId="0" fontId="17" fillId="13" borderId="3" applyAlignment="1" pivotButton="0" quotePrefix="0" xfId="0">
      <alignment horizontal="center" vertical="center" wrapText="1"/>
    </xf>
    <xf numFmtId="0" fontId="12" fillId="12" borderId="3" applyAlignment="1" pivotButton="0" quotePrefix="0" xfId="0">
      <alignment horizontal="center" vertical="center" wrapText="1"/>
    </xf>
    <xf numFmtId="0" fontId="12" fillId="14" borderId="3" applyAlignment="1" pivotButton="0" quotePrefix="0" xfId="0">
      <alignment horizontal="center" vertical="center" wrapText="1"/>
    </xf>
    <xf numFmtId="0" fontId="12" fillId="11" borderId="3" applyAlignment="1" pivotButton="0" quotePrefix="0" xfId="0">
      <alignment horizontal="center" vertical="center" wrapText="1"/>
    </xf>
    <xf numFmtId="0" fontId="12" fillId="3" borderId="3" applyAlignment="1" pivotButton="0" quotePrefix="0" xfId="0">
      <alignment horizontal="center" vertical="center" wrapText="1"/>
    </xf>
    <xf numFmtId="0" fontId="17" fillId="14" borderId="3" applyAlignment="1" pivotButton="0" quotePrefix="0" xfId="0">
      <alignment horizontal="center" vertical="center" wrapText="1"/>
    </xf>
    <xf numFmtId="0" fontId="18" fillId="5" borderId="0" applyAlignment="1" pivotButton="0" quotePrefix="0" xfId="0">
      <alignment horizontal="center" vertical="center" wrapText="1"/>
    </xf>
    <xf numFmtId="0" fontId="16" fillId="2" borderId="2" applyAlignment="1" pivotButton="0" quotePrefix="0" xfId="0">
      <alignment horizontal="center" vertical="center" wrapText="1"/>
    </xf>
    <xf numFmtId="0" fontId="19" fillId="6" borderId="3" applyAlignment="1" pivotButton="0" quotePrefix="0" xfId="0">
      <alignment horizontal="center" vertical="center" wrapText="1"/>
    </xf>
    <xf numFmtId="0" fontId="13" fillId="6" borderId="3" applyAlignment="1" pivotButton="0" quotePrefix="0" xfId="0">
      <alignment horizontal="center" vertical="center" wrapText="1"/>
    </xf>
    <xf numFmtId="0" fontId="20" fillId="6" borderId="3" applyAlignment="1" pivotButton="0" quotePrefix="0" xfId="0">
      <alignment horizontal="left" vertical="center" wrapText="1" indent="1"/>
    </xf>
    <xf numFmtId="0" fontId="21" fillId="6" borderId="3" applyAlignment="1" pivotButton="0" quotePrefix="0" xfId="0">
      <alignment horizontal="left" vertical="center" wrapText="1" indent="1"/>
    </xf>
    <xf numFmtId="0" fontId="22" fillId="6" borderId="3" applyAlignment="1" pivotButton="0" quotePrefix="0" xfId="0">
      <alignment horizontal="center" vertical="center" wrapText="1"/>
    </xf>
    <xf numFmtId="0" fontId="20" fillId="6" borderId="3" applyAlignment="1" pivotButton="0" quotePrefix="0" xfId="0">
      <alignment horizontal="center" vertical="center" wrapText="1"/>
    </xf>
    <xf numFmtId="0" fontId="19" fillId="5" borderId="3" applyAlignment="1" pivotButton="0" quotePrefix="0" xfId="0">
      <alignment horizontal="center" vertical="center" wrapText="1"/>
    </xf>
    <xf numFmtId="0" fontId="13" fillId="5" borderId="3" applyAlignment="1" pivotButton="0" quotePrefix="0" xfId="0">
      <alignment horizontal="center" vertical="center" wrapText="1"/>
    </xf>
    <xf numFmtId="0" fontId="20" fillId="5" borderId="3" applyAlignment="1" pivotButton="0" quotePrefix="0" xfId="0">
      <alignment horizontal="left" vertical="center" wrapText="1" indent="1"/>
    </xf>
    <xf numFmtId="0" fontId="21" fillId="5" borderId="3" applyAlignment="1" pivotButton="0" quotePrefix="0" xfId="0">
      <alignment horizontal="left" vertical="center" wrapText="1" indent="1"/>
    </xf>
    <xf numFmtId="0" fontId="22" fillId="5" borderId="3" applyAlignment="1" pivotButton="0" quotePrefix="0" xfId="0">
      <alignment horizontal="center" vertical="center" wrapText="1"/>
    </xf>
    <xf numFmtId="0" fontId="20" fillId="5" borderId="3" applyAlignment="1" pivotButton="0" quotePrefix="0" xfId="0">
      <alignment horizontal="center" vertical="center" wrapText="1"/>
    </xf>
    <xf numFmtId="0" fontId="13" fillId="5" borderId="3" applyAlignment="1" pivotButton="0" quotePrefix="0" xfId="0">
      <alignment horizontal="left" vertical="center" wrapText="1" indent="1"/>
    </xf>
    <xf numFmtId="0" fontId="16" fillId="2" borderId="4" applyAlignment="1" pivotButton="0" quotePrefix="0" xfId="0">
      <alignment horizontal="center" vertical="center" wrapText="1"/>
    </xf>
    <xf numFmtId="0" fontId="0" fillId="0" borderId="13" pivotButton="0" quotePrefix="0" xfId="0"/>
    <xf numFmtId="0" fontId="23" fillId="8" borderId="2" applyAlignment="1" pivotButton="0" quotePrefix="0" xfId="0">
      <alignment horizontal="center" vertical="center" wrapText="1"/>
    </xf>
    <xf numFmtId="0" fontId="23" fillId="15" borderId="2" applyAlignment="1" pivotButton="0" quotePrefix="0" xfId="0">
      <alignment horizontal="center" vertical="center" wrapText="1"/>
    </xf>
    <xf numFmtId="0" fontId="23" fillId="16" borderId="2" applyAlignment="1" pivotButton="0" quotePrefix="0" xfId="0">
      <alignment horizontal="center" vertical="center" wrapText="1"/>
    </xf>
    <xf numFmtId="0" fontId="23" fillId="17" borderId="2" applyAlignment="1" pivotButton="0" quotePrefix="0" xfId="0">
      <alignment horizontal="center" vertical="center" wrapText="1"/>
    </xf>
    <xf numFmtId="0" fontId="24" fillId="17" borderId="5" applyAlignment="1" pivotButton="0" quotePrefix="0" xfId="0">
      <alignment horizontal="center" vertical="center" wrapText="1"/>
    </xf>
    <xf numFmtId="0" fontId="0" fillId="0" borderId="14" pivotButton="0" quotePrefix="0" xfId="0"/>
    <xf numFmtId="0" fontId="25" fillId="5" borderId="3" applyAlignment="1" pivotButton="0" quotePrefix="0" xfId="0">
      <alignment horizontal="center" vertical="center" wrapText="1"/>
    </xf>
    <xf numFmtId="0" fontId="0" fillId="0" borderId="16" pivotButton="0" quotePrefix="0" xfId="0"/>
    <xf numFmtId="0" fontId="19" fillId="6" borderId="3" applyAlignment="1" pivotButton="0" quotePrefix="0" xfId="0">
      <alignment horizontal="center" vertical="bottom" textRotation="90" wrapText="1"/>
    </xf>
    <xf numFmtId="0" fontId="24" fillId="4" borderId="0" applyAlignment="1" pivotButton="0" quotePrefix="0" xfId="0">
      <alignment horizontal="right" vertical="center" indent="1"/>
    </xf>
    <xf numFmtId="0" fontId="9" fillId="2" borderId="2" applyAlignment="1" pivotButton="0" quotePrefix="0" xfId="0">
      <alignment horizontal="center" vertical="center" wrapText="1"/>
    </xf>
    <xf numFmtId="0" fontId="0" fillId="9" borderId="3" applyAlignment="1" pivotButton="0" quotePrefix="0" xfId="0">
      <alignment horizontal="general" vertical="bottom"/>
    </xf>
    <xf numFmtId="0" fontId="26" fillId="6" borderId="3" applyAlignment="1" pivotButton="0" quotePrefix="0" xfId="0">
      <alignment horizontal="center" vertical="center" wrapText="1"/>
    </xf>
    <xf numFmtId="0" fontId="27" fillId="6" borderId="3" applyAlignment="1" pivotButton="0" quotePrefix="0" xfId="0">
      <alignment horizontal="center" vertical="center" wrapText="1"/>
    </xf>
    <xf numFmtId="0" fontId="28" fillId="6" borderId="3" applyAlignment="1" pivotButton="0" quotePrefix="0" xfId="0">
      <alignment horizontal="center" vertical="center" wrapText="1"/>
    </xf>
    <xf numFmtId="0" fontId="29" fillId="6" borderId="3" applyAlignment="1" pivotButton="0" quotePrefix="0" xfId="0">
      <alignment horizontal="center" vertical="center" wrapText="1"/>
    </xf>
    <xf numFmtId="0" fontId="12" fillId="0" borderId="3" applyAlignment="1" pivotButton="0" quotePrefix="0" xfId="0">
      <alignment horizontal="center" vertical="center" wrapText="1"/>
    </xf>
    <xf numFmtId="2" fontId="12" fillId="7" borderId="3" applyAlignment="1" pivotButton="0" quotePrefix="0" xfId="0">
      <alignment horizontal="center" vertical="center" wrapText="1"/>
    </xf>
    <xf numFmtId="164" fontId="12" fillId="7" borderId="3" applyAlignment="1" pivotButton="0" quotePrefix="0" xfId="0">
      <alignment horizontal="center" vertical="center" wrapText="1"/>
    </xf>
    <xf numFmtId="0" fontId="12" fillId="7" borderId="3" applyAlignment="1" pivotButton="0" quotePrefix="0" xfId="0">
      <alignment horizontal="center" vertical="center" wrapText="1"/>
    </xf>
    <xf numFmtId="0" fontId="29" fillId="5" borderId="3" applyAlignment="1" pivotButton="0" quotePrefix="0" xfId="0">
      <alignment horizontal="center" vertical="center" wrapText="1"/>
    </xf>
    <xf numFmtId="0" fontId="24" fillId="4" borderId="6" applyAlignment="1" pivotButton="0" quotePrefix="0" xfId="0">
      <alignment horizontal="right" vertical="center" indent="1"/>
    </xf>
    <xf numFmtId="0" fontId="0" fillId="0" borderId="18" pivotButton="0" quotePrefix="0" xfId="0"/>
    <xf numFmtId="2" fontId="19" fillId="7" borderId="3" applyAlignment="1" pivotButton="0" quotePrefix="0" xfId="0">
      <alignment horizontal="center" vertical="center" wrapText="1"/>
    </xf>
    <xf numFmtId="165" fontId="19" fillId="7" borderId="3" applyAlignment="1" pivotButton="0" quotePrefix="0" xfId="0">
      <alignment horizontal="center" vertical="center" wrapText="1"/>
    </xf>
    <xf numFmtId="164" fontId="19" fillId="7" borderId="3" applyAlignment="1" pivotButton="0" quotePrefix="0" xfId="0">
      <alignment horizontal="center" vertical="center" wrapText="1"/>
    </xf>
    <xf numFmtId="0" fontId="24" fillId="2" borderId="7" applyAlignment="1" pivotButton="0" quotePrefix="0" xfId="0">
      <alignment horizontal="center" vertical="center" wrapText="1"/>
    </xf>
    <xf numFmtId="0" fontId="0" fillId="0" borderId="20" pivotButton="0" quotePrefix="0" xfId="0"/>
    <xf numFmtId="1" fontId="30" fillId="12" borderId="8" applyAlignment="1" pivotButton="0" quotePrefix="0" xfId="0">
      <alignment horizontal="center" vertical="center" wrapText="1"/>
    </xf>
    <xf numFmtId="0" fontId="0" fillId="0" borderId="21" pivotButton="0" quotePrefix="0" xfId="0"/>
    <xf numFmtId="1" fontId="31" fillId="3" borderId="9" applyAlignment="1" pivotButton="0" quotePrefix="0" xfId="0">
      <alignment horizontal="center" vertical="center" wrapText="1"/>
    </xf>
    <xf numFmtId="0" fontId="0" fillId="0" borderId="22" pivotButton="0" quotePrefix="0" xfId="0"/>
    <xf numFmtId="0" fontId="30" fillId="12" borderId="8" applyAlignment="1" pivotButton="0" quotePrefix="0" xfId="0">
      <alignment horizontal="center" vertical="center" wrapText="1"/>
    </xf>
    <xf numFmtId="0" fontId="31" fillId="3" borderId="9" applyAlignment="1" pivotButton="0" quotePrefix="0" xfId="0">
      <alignment horizontal="center" vertical="center" wrapText="1"/>
    </xf>
    <xf numFmtId="2" fontId="32" fillId="11" borderId="10" applyAlignment="1" pivotButton="0" quotePrefix="0" xfId="0">
      <alignment horizontal="center" vertical="center" wrapText="1"/>
    </xf>
    <xf numFmtId="0" fontId="0" fillId="0" borderId="23" pivotButton="0" quotePrefix="0" xfId="0"/>
    <xf numFmtId="1" fontId="33" fillId="10" borderId="11" applyAlignment="1" pivotButton="0" quotePrefix="0" xfId="0">
      <alignment horizontal="center" vertical="center" wrapText="1"/>
    </xf>
    <xf numFmtId="0" fontId="0" fillId="0" borderId="24" pivotButton="0" quotePrefix="0" xfId="0"/>
    <xf numFmtId="1" fontId="20" fillId="6" borderId="3" applyAlignment="1" pivotButton="0" quotePrefix="0" xfId="0">
      <alignment horizontal="center" vertical="center" wrapText="1"/>
    </xf>
    <xf numFmtId="2" fontId="20" fillId="6" borderId="3" applyAlignment="1" pivotButton="0" quotePrefix="0" xfId="0">
      <alignment horizontal="center" vertical="center" wrapText="1"/>
    </xf>
    <xf numFmtId="2" fontId="34" fillId="6" borderId="3" applyAlignment="1" pivotButton="0" quotePrefix="0" xfId="0">
      <alignment horizontal="center" vertical="center" wrapText="1"/>
    </xf>
    <xf numFmtId="1" fontId="20" fillId="5" borderId="3" applyAlignment="1" pivotButton="0" quotePrefix="0" xfId="0">
      <alignment horizontal="center" vertical="center" wrapText="1"/>
    </xf>
    <xf numFmtId="2" fontId="20" fillId="5" borderId="3" applyAlignment="1" pivotButton="0" quotePrefix="0" xfId="0">
      <alignment horizontal="center" vertical="center" wrapText="1"/>
    </xf>
    <xf numFmtId="2" fontId="34" fillId="5" borderId="3" applyAlignment="1" pivotButton="0" quotePrefix="0" xfId="0">
      <alignment horizontal="center" vertical="center" wrapText="1"/>
    </xf>
    <xf numFmtId="164" fontId="35" fillId="6" borderId="3" applyAlignment="1" pivotButton="0" quotePrefix="0" xfId="0">
      <alignment horizontal="center" vertical="center" wrapText="1"/>
    </xf>
    <xf numFmtId="164" fontId="35" fillId="5" borderId="3" applyAlignment="1" pivotButton="0" quotePrefix="0" xfId="0">
      <alignment horizontal="center" vertical="center" wrapText="1"/>
    </xf>
    <xf numFmtId="0" fontId="36" fillId="2" borderId="0" applyAlignment="1" pivotButton="0" quotePrefix="0" xfId="0">
      <alignment horizontal="center" vertical="center" wrapText="1"/>
    </xf>
    <xf numFmtId="0" fontId="37" fillId="2" borderId="3" applyAlignment="1" pivotButton="0" quotePrefix="0" xfId="0">
      <alignment horizontal="center" vertical="center" wrapText="1"/>
    </xf>
    <xf numFmtId="0" fontId="12" fillId="7" borderId="3" applyAlignment="1" pivotButton="0" quotePrefix="0" xfId="0">
      <alignment horizontal="left" vertical="center" wrapText="1" indent="1"/>
    </xf>
    <xf numFmtId="0" fontId="38" fillId="10" borderId="3" applyAlignment="1" pivotButton="0" quotePrefix="0" xfId="0">
      <alignment horizontal="center" vertical="center" wrapText="1"/>
    </xf>
    <xf numFmtId="0" fontId="34" fillId="10" borderId="3" applyAlignment="1" pivotButton="0" quotePrefix="0" xfId="0">
      <alignment horizontal="left" vertical="center" wrapText="1" indent="1"/>
    </xf>
  </cellXfs>
  <cellStyles count="6">
    <cellStyle name="Normal" xfId="0" builtinId="0"/>
    <cellStyle name="Comma" xfId="1" builtinId="3"/>
    <cellStyle name="Comma [0]" xfId="2" builtinId="6"/>
    <cellStyle name="Currency" xfId="3" builtinId="4"/>
    <cellStyle name="Currency [0]" xfId="4" builtinId="7"/>
    <cellStyle name="Percent" xfId="5" builtinId="5"/>
  </cellStyles>
  <dxfs count="9">
    <dxf>
      <font>
        <name val="Calibri"/>
        <charset val="1"/>
        <family val="0"/>
        <b val="1"/>
        <color rgb="FFDC2626"/>
        <sz val="10"/>
      </font>
      <fill>
        <patternFill>
          <bgColor rgb="FFFEE2E2"/>
        </patternFill>
      </fill>
    </dxf>
    <dxf>
      <font>
        <name val="Calibri"/>
        <charset val="1"/>
        <family val="0"/>
        <b val="1"/>
        <color rgb="FF92400E"/>
        <sz val="10"/>
      </font>
      <fill>
        <patternFill>
          <bgColor rgb="FFFEF3C7"/>
        </patternFill>
      </fill>
    </dxf>
    <dxf>
      <font>
        <name val="Calibri"/>
        <charset val="1"/>
        <family val="0"/>
        <b val="1"/>
        <color rgb="FF16A34A"/>
        <sz val="10"/>
      </font>
      <fill>
        <patternFill>
          <bgColor rgb="FFDCFCE7"/>
        </patternFill>
      </fill>
    </dxf>
    <dxf>
      <font>
        <name val="Calibri"/>
        <charset val="1"/>
        <family val="0"/>
        <b val="1"/>
        <color rgb="FFDC2626"/>
        <sz val="11"/>
      </font>
      <fill>
        <patternFill>
          <bgColor rgb="FFFEE2E2"/>
        </patternFill>
      </fill>
    </dxf>
    <dxf>
      <font>
        <name val="Calibri"/>
        <charset val="1"/>
        <family val="0"/>
        <b val="1"/>
        <color rgb="FF92400E"/>
        <sz val="11"/>
      </font>
      <fill>
        <patternFill>
          <bgColor rgb="FFFED7AA"/>
        </patternFill>
      </fill>
    </dxf>
    <dxf>
      <font>
        <name val="Calibri"/>
        <charset val="1"/>
        <family val="0"/>
        <b val="1"/>
        <color rgb="FF16A34A"/>
        <sz val="11"/>
      </font>
      <fill>
        <patternFill>
          <bgColor rgb="FFDCFCE7"/>
        </patternFill>
      </fill>
    </dxf>
    <dxf>
      <font>
        <name val="Calibri"/>
        <charset val="1"/>
        <family val="0"/>
        <b val="1"/>
        <color rgb="FFFFFFFF"/>
        <sz val="11"/>
      </font>
      <fill>
        <patternFill>
          <bgColor rgb="FF22C55E"/>
        </patternFill>
      </fill>
    </dxf>
    <dxf>
      <font>
        <name val="Calibri"/>
        <charset val="1"/>
        <family val="0"/>
        <b val="1"/>
        <color rgb="FFFFFFFF"/>
        <sz val="10"/>
      </font>
      <fill>
        <patternFill>
          <bgColor rgb="FF22C55E"/>
        </patternFill>
      </fill>
    </dxf>
    <dxf>
      <font>
        <name val="Calibri"/>
        <charset val="1"/>
        <family val="0"/>
        <b val="1"/>
        <color rgb="FFF59E0B"/>
        <sz val="10"/>
      </font>
      <fill>
        <patternFill>
          <bgColor rgb="FFFED7AA"/>
        </patternFill>
      </fill>
    </dxf>
  </dxfs>
  <colors>
    <indexedColors>
      <rgbColor rgb="FF000000"/>
      <rgbColor rgb="FFFFFFFF"/>
      <rgbColor rgb="FFDC2626"/>
      <rgbColor rgb="FF00FF00"/>
      <rgbColor rgb="FF0000FF"/>
      <rgbColor rgb="FFFFFF00"/>
      <rgbColor rgb="FFFF00FF"/>
      <rgbColor rgb="FF00FFFF"/>
      <rgbColor rgb="FF800000"/>
      <rgbColor rgb="FF008000"/>
      <rgbColor rgb="FF000080"/>
      <rgbColor rgb="FF808000"/>
      <rgbColor rgb="FF800080"/>
      <rgbColor rgb="FF008080"/>
      <rgbColor rgb="FFFAF5E1"/>
      <rgbColor rgb="FF808080"/>
      <rgbColor rgb="FF9999FF"/>
      <rgbColor rgb="FF7C3AED"/>
      <rgbColor rgb="FFFEF3C7"/>
      <rgbColor rgb="FFDCFCE7"/>
      <rgbColor rgb="FF660066"/>
      <rgbColor rgb="FFD4A547"/>
      <rgbColor rgb="FF0066CC"/>
      <rgbColor rgb="FFFEE2E2"/>
      <rgbColor rgb="FF000080"/>
      <rgbColor rgb="FFFF00FF"/>
      <rgbColor rgb="FFFFFF00"/>
      <rgbColor rgb="FF00FFFF"/>
      <rgbColor rgb="FF800080"/>
      <rgbColor rgb="FF800000"/>
      <rgbColor rgb="FF008080"/>
      <rgbColor rgb="FF0000FF"/>
      <rgbColor rgb="FF00CCFF"/>
      <rgbColor rgb="FFF4F6F8"/>
      <rgbColor rgb="FFE5E7EB"/>
      <rgbColor rgb="FFF5E6B8"/>
      <rgbColor rgb="FF99CCFF"/>
      <rgbColor rgb="FFFF99CC"/>
      <rgbColor rgb="FFCC99FF"/>
      <rgbColor rgb="FFFED7AA"/>
      <rgbColor rgb="FF3366FF"/>
      <rgbColor rgb="FF22C55E"/>
      <rgbColor rgb="FF99CC00"/>
      <rgbColor rgb="FFFFCC00"/>
      <rgbColor rgb="FFF59E0B"/>
      <rgbColor rgb="FFFF6600"/>
      <rgbColor rgb="FF475569"/>
      <rgbColor rgb="FF969696"/>
      <rgbColor rgb="FF1E3A5F"/>
      <rgbColor rgb="FF16A34A"/>
      <rgbColor rgb="FF0B1F3A"/>
      <rgbColor rgb="FF1A1A1A"/>
      <rgbColor rgb="FF92400E"/>
      <rgbColor rgb="FF993366"/>
      <rgbColor rgb="FF2E5687"/>
      <rgbColor rgb="FF374151"/>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oneCellAnchor>
    <from>
      <col>1</col>
      <colOff>0</colOff>
      <row>0</row>
      <rowOff>0</rowOff>
    </from>
    <ext cx="742950" cy="3810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filterMode="0">
    <outlinePr summaryBelow="1" summaryRight="1"/>
    <pageSetUpPr fitToPage="0"/>
  </sheetPr>
  <dimension ref="A1:E36"/>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89" min="1" max="1"/>
    <col width="28" customWidth="1" style="89" min="2" max="4"/>
    <col width="2" customWidth="1" style="89" min="5" max="5"/>
  </cols>
  <sheetData>
    <row r="1" ht="19.5" customHeight="1" s="90">
      <c r="A1" s="91" t="n"/>
      <c r="B1" s="91" t="n"/>
      <c r="C1" s="91" t="n"/>
      <c r="D1" s="91" t="n"/>
      <c r="E1" s="91" t="n"/>
    </row>
    <row r="2" ht="19.5" customHeight="1" s="90">
      <c r="A2" s="91" t="n"/>
      <c r="B2" s="91" t="n"/>
      <c r="C2" s="91" t="n"/>
      <c r="D2" s="91" t="n"/>
      <c r="E2" s="91" t="n"/>
    </row>
    <row r="3" ht="36" customHeight="1" s="90">
      <c r="A3" s="91" t="n"/>
      <c r="B3" s="92" t="inlineStr">
        <is>
          <t>MATRICE DE COMPÉTENCES</t>
        </is>
      </c>
      <c r="E3" s="91" t="n"/>
    </row>
    <row r="4" ht="19.5" customHeight="1" s="90">
      <c r="A4" s="91" t="n"/>
      <c r="B4" s="91" t="n"/>
      <c r="C4" s="91" t="n"/>
      <c r="D4" s="91" t="n"/>
      <c r="E4" s="91" t="n"/>
    </row>
    <row r="5" ht="25.5" customHeight="1" s="90">
      <c r="A5" s="91" t="n"/>
      <c r="B5" s="93" t="inlineStr">
        <is>
          <t>Outil professionnel de pilotage stratégique des compétences</t>
        </is>
      </c>
      <c r="E5" s="91" t="n"/>
    </row>
    <row r="6" ht="19.5" customHeight="1" s="90">
      <c r="A6" s="91" t="n"/>
      <c r="B6" s="91" t="n"/>
      <c r="C6" s="91" t="n"/>
      <c r="D6" s="91" t="n"/>
      <c r="E6" s="91" t="n"/>
    </row>
    <row r="7" ht="15" customHeight="1" s="90">
      <c r="A7" s="91" t="n"/>
      <c r="B7" s="91" t="n"/>
      <c r="C7" s="91" t="n"/>
      <c r="D7" s="91" t="n"/>
      <c r="E7" s="91" t="n"/>
    </row>
    <row r="8" ht="30" customHeight="1" s="90">
      <c r="B8" s="94" t="inlineStr">
        <is>
          <t>✦  GALAXY SOLUTIONS  ✦  Cabinet de formation et développement des compétences</t>
        </is>
      </c>
      <c r="C8" s="95" t="n"/>
      <c r="D8" s="95" t="n"/>
    </row>
    <row r="9" ht="8" customHeight="1" s="90"/>
    <row r="10" ht="30" customHeight="1" s="90">
      <c r="B10" s="96" t="inlineStr">
        <is>
          <t>🔒  MODE DÉMONSTRATION — SAISIE VERROUILLÉE</t>
        </is>
      </c>
    </row>
    <row r="11" ht="22" customHeight="1" s="90">
      <c r="B11" s="97" t="inlineStr">
        <is>
          <t>Cet outil est actuellement en mode démonstration. Vous pouvez consulter librement tous les onglets, explorer les données d'exemple et découvrir le fonctionnement complet de la matrice.
En revanche, la saisie et la modification de vos propres données sont verrouillées : vous ne pouvez pas encore personnaliser le référentiel, ajouter vos collaborateurs ni saisir vos évaluations.</t>
        </is>
      </c>
    </row>
    <row r="12" ht="22" customHeight="1" s="90"/>
    <row r="13" ht="22" customHeight="1" s="90"/>
    <row r="14" ht="40" customHeight="1" s="90">
      <c r="B14" s="98" t="inlineStr">
        <is>
          <t>➜  POUR DÉBLOQUER LA SAISIE : commentez « mot de passe » sous notre publication LinkedIn. Nous vous enverrons le code de déverrouillage en message privé.</t>
        </is>
      </c>
    </row>
    <row r="15" ht="32" customHeight="1" s="90">
      <c r="B15" s="99" t="inlineStr">
        <is>
          <t>Une fois le code reçu : pour chaque onglet, menu Révision ▸ Ôter la protection de la feuille ▸ saisir le code. La matrice devient alors entièrement éditable.</t>
        </is>
      </c>
    </row>
    <row r="16" ht="14" customHeight="1" s="90"/>
    <row r="17" ht="12" customHeight="1" s="90"/>
    <row r="18" ht="27.75" customHeight="1" s="90">
      <c r="B18" s="100" t="inlineStr">
        <is>
          <t>BIENVENUE DANS VOTRE OUTIL DE PILOTAGE DES COMPÉTENCES</t>
        </is>
      </c>
    </row>
    <row r="19" ht="79.5" customHeight="1" s="90">
      <c r="B19" s="101" t="inlineStr">
        <is>
          <t>Cet outil vous permet de cartographier, évaluer et piloter les compétences de vos équipes selon une méthodologie éprouvée articulée autour de quatre dimensions structurantes. Il a été conçu par Galaxy Solutions pour offrir aux Responsables RH et Formation un instrument à la fois rigoureux et directement opérationnel.</t>
        </is>
      </c>
    </row>
    <row r="20" ht="18" customHeight="1" s="90"/>
    <row r="21" ht="25.5" customHeight="1" s="90">
      <c r="B21" s="102" t="inlineStr">
        <is>
          <t>STRUCTURE DE L'OUTIL</t>
        </is>
      </c>
    </row>
    <row r="22" ht="27.75" customHeight="1" s="90">
      <c r="B22" s="93" t="inlineStr">
        <is>
          <t>1.</t>
        </is>
      </c>
      <c r="C22" s="103" t="inlineStr">
        <is>
          <t>Paramètres</t>
        </is>
      </c>
      <c r="D22" s="104" t="inlineStr">
        <is>
          <t>Échelles de maîtrise, niveaux de criticité, catégories de compétences</t>
        </is>
      </c>
    </row>
    <row r="23" ht="27.75" customHeight="1" s="90">
      <c r="B23" s="93" t="inlineStr">
        <is>
          <t>2.</t>
        </is>
      </c>
      <c r="C23" s="105" t="inlineStr">
        <is>
          <t>Référentiel</t>
        </is>
      </c>
      <c r="D23" s="106" t="inlineStr">
        <is>
          <t>Liste structurée des compétences avec niveaux cibles et criticité</t>
        </is>
      </c>
    </row>
    <row r="24" ht="27.75" customHeight="1" s="90">
      <c r="B24" s="93" t="inlineStr">
        <is>
          <t>3.</t>
        </is>
      </c>
      <c r="C24" s="103" t="inlineStr">
        <is>
          <t>Collaborateurs</t>
        </is>
      </c>
      <c r="D24" s="104" t="inlineStr">
        <is>
          <t>Annuaire des personnes incluses dans la matrice</t>
        </is>
      </c>
    </row>
    <row r="25" ht="27.75" customHeight="1" s="90">
      <c r="B25" s="93" t="inlineStr">
        <is>
          <t>4.</t>
        </is>
      </c>
      <c r="C25" s="105" t="inlineStr">
        <is>
          <t>Matrice</t>
        </is>
      </c>
      <c r="D25" s="106" t="inlineStr">
        <is>
          <t>Évaluation croisée collaborateurs × compétences (cœur de l'outil)</t>
        </is>
      </c>
    </row>
    <row r="26" ht="27.75" customHeight="1" s="90">
      <c r="B26" s="93" t="inlineStr">
        <is>
          <t>5.</t>
        </is>
      </c>
      <c r="C26" s="103" t="inlineStr">
        <is>
          <t>Tableau de bord</t>
        </is>
      </c>
      <c r="D26" s="104" t="inlineStr">
        <is>
          <t>Indicateurs de pilotage et synthèses graphiques</t>
        </is>
      </c>
    </row>
    <row r="27" ht="27.75" customHeight="1" s="90">
      <c r="B27" s="93" t="inlineStr">
        <is>
          <t>6.</t>
        </is>
      </c>
      <c r="C27" s="105" t="inlineStr">
        <is>
          <t>Plan de développement</t>
        </is>
      </c>
      <c r="D27" s="106" t="inlineStr">
        <is>
          <t>Plan d'action généré à partir des écarts identifiés</t>
        </is>
      </c>
    </row>
    <row r="28" ht="27.75" customHeight="1" s="90">
      <c r="B28" s="93" t="inlineStr">
        <is>
          <t>7.</t>
        </is>
      </c>
      <c r="C28" s="103" t="inlineStr">
        <is>
          <t>Méthodologie</t>
        </is>
      </c>
      <c r="D28" s="104" t="inlineStr">
        <is>
          <t>Rappels méthodologiques et bonnes pratiques</t>
        </is>
      </c>
    </row>
    <row r="29" ht="18" customHeight="1" s="90"/>
    <row r="30" ht="25.5" customHeight="1" s="90">
      <c r="B30" s="102" t="inlineStr">
        <is>
          <t>LES QUATRE DIMENSIONS STRUCTURANTES</t>
        </is>
      </c>
    </row>
    <row r="31" ht="31.5" customHeight="1" s="90">
      <c r="B31" s="107" t="inlineStr">
        <is>
          <t xml:space="preserve">  ✦  RÉFÉRENTIEL</t>
        </is>
      </c>
      <c r="C31" s="108" t="inlineStr">
        <is>
          <t>Liste structurée et hiérarchisée des compétences pertinentes</t>
        </is>
      </c>
    </row>
    <row r="32" ht="31.5" customHeight="1" s="90">
      <c r="B32" s="107" t="inlineStr">
        <is>
          <t xml:space="preserve">  ✦  ÉCHELLE DE MAÎTRISE</t>
        </is>
      </c>
      <c r="C32" s="108" t="inlineStr">
        <is>
          <t>Niveaux objectivés avec descripteurs comportementaux</t>
        </is>
      </c>
    </row>
    <row r="33" ht="31.5" customHeight="1" s="90">
      <c r="B33" s="107" t="inlineStr">
        <is>
          <t xml:space="preserve">  ✦  CRITICITÉ</t>
        </is>
      </c>
      <c r="C33" s="108" t="inlineStr">
        <is>
          <t>Pondération selon importance, rareté et risque associé</t>
        </is>
      </c>
    </row>
    <row r="34" ht="31.5" customHeight="1" s="90">
      <c r="B34" s="107" t="inlineStr">
        <is>
          <t xml:space="preserve">  ✦  ÉCART CIBLE / ACTUEL</t>
        </is>
      </c>
      <c r="C34" s="108" t="inlineStr">
        <is>
          <t>Vision dynamique pour piloter le développement</t>
        </is>
      </c>
    </row>
    <row r="35" ht="18" customHeight="1" s="90"/>
    <row r="36" ht="30" customHeight="1" s="90">
      <c r="B36" s="109" t="inlineStr">
        <is>
          <t>© Galaxy Solutions  |  Cabinet de formation et de développement des compétences</t>
        </is>
      </c>
    </row>
  </sheetData>
  <sheetProtection selectLockedCells="0" selectUnlockedCells="0" sheet="1" objects="1" insertRows="1" insertHyperlinks="1" autoFilter="1" scenarios="1" formatColumns="1" deleteColumns="1" insertColumns="1" pivotTables="1" deleteRows="1" formatCells="1" formatRows="1" sort="1" password="C1FA"/>
  <mergeCells count="16">
    <mergeCell ref="C34:D34"/>
    <mergeCell ref="B5:D5"/>
    <mergeCell ref="B36:D36"/>
    <mergeCell ref="B14:D14"/>
    <mergeCell ref="C33:D33"/>
    <mergeCell ref="B8:D8"/>
    <mergeCell ref="B10:D10"/>
    <mergeCell ref="B3:D3"/>
    <mergeCell ref="B19:D19"/>
    <mergeCell ref="C32:D32"/>
    <mergeCell ref="B18:D18"/>
    <mergeCell ref="B30:D30"/>
    <mergeCell ref="B21:D21"/>
    <mergeCell ref="B15:D15"/>
    <mergeCell ref="C31:D31"/>
    <mergeCell ref="B11:D13"/>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2.xml><?xml version="1.0" encoding="utf-8"?>
<worksheet xmlns="http://schemas.openxmlformats.org/spreadsheetml/2006/main">
  <sheetPr filterMode="0">
    <outlinePr summaryBelow="1" summaryRight="1"/>
    <pageSetUpPr fitToPage="0"/>
  </sheetPr>
  <dimension ref="A1:E25"/>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89" min="1" max="1"/>
    <col width="14" customWidth="1" style="89" min="2" max="2"/>
    <col width="22" customWidth="1" style="89" min="3" max="3"/>
    <col width="60" customWidth="1" style="89" min="4" max="4"/>
    <col width="2" customWidth="1" style="89" min="5" max="5"/>
  </cols>
  <sheetData>
    <row r="1" ht="7.5" customHeight="1" s="90">
      <c r="A1" s="91" t="n"/>
      <c r="B1" s="91" t="n"/>
      <c r="C1" s="91" t="n"/>
      <c r="D1" s="91" t="n"/>
      <c r="E1" s="91" t="n"/>
    </row>
    <row r="2" ht="36" customHeight="1" s="90">
      <c r="A2" s="91" t="n"/>
      <c r="B2" s="110" t="inlineStr">
        <is>
          <t>PARAMÈTRES DE L'OUTIL</t>
        </is>
      </c>
      <c r="E2" s="91" t="n"/>
    </row>
    <row r="4" ht="24" customHeight="1" s="90">
      <c r="B4" s="102" t="inlineStr">
        <is>
          <t>ÉCHELLE DE MAÎTRISE</t>
        </is>
      </c>
    </row>
    <row r="5" ht="24" customHeight="1" s="90">
      <c r="B5" s="111" t="inlineStr">
        <is>
          <t>Code</t>
        </is>
      </c>
      <c r="C5" s="111" t="inlineStr">
        <is>
          <t>Niveau</t>
        </is>
      </c>
      <c r="D5" s="111" t="inlineStr">
        <is>
          <t>Descripteur comportemental</t>
        </is>
      </c>
    </row>
    <row r="6" ht="37.5" customHeight="1" s="90">
      <c r="B6" s="112" t="n">
        <v>0</v>
      </c>
      <c r="C6" s="113" t="inlineStr">
        <is>
          <t>Non concerné</t>
        </is>
      </c>
      <c r="D6" s="114" t="inlineStr">
        <is>
          <t>Cette compétence n'est pas requise dans le périmètre actuel du collaborateur.</t>
        </is>
      </c>
    </row>
    <row r="7" ht="37.5" customHeight="1" s="90">
      <c r="B7" s="115" t="n">
        <v>1</v>
      </c>
      <c r="C7" s="113" t="inlineStr">
        <is>
          <t>Notion</t>
        </is>
      </c>
      <c r="D7" s="114" t="inlineStr">
        <is>
          <t>Le collaborateur connaît les concepts mais ne les applique pas en autonomie. Il a besoin d'un accompagnement constant.</t>
        </is>
      </c>
    </row>
    <row r="8" ht="37.5" customHeight="1" s="90">
      <c r="B8" s="116" t="n">
        <v>2</v>
      </c>
      <c r="C8" s="113" t="inlineStr">
        <is>
          <t>Application</t>
        </is>
      </c>
      <c r="D8" s="114" t="inlineStr">
        <is>
          <t>Le collaborateur applique la compétence sur des situations standards, avec un soutien ponctuel pour les cas complexes.</t>
        </is>
      </c>
    </row>
    <row r="9" ht="37.5" customHeight="1" s="90">
      <c r="B9" s="117" t="n">
        <v>3</v>
      </c>
      <c r="C9" s="113" t="inlineStr">
        <is>
          <t>Maîtrise</t>
        </is>
      </c>
      <c r="D9" s="114" t="inlineStr">
        <is>
          <t>Le collaborateur agit en autonomie complète, y compris sur des situations complexes ou inhabituelles.</t>
        </is>
      </c>
    </row>
    <row r="10" ht="37.5" customHeight="1" s="90">
      <c r="B10" s="118" t="n">
        <v>4</v>
      </c>
      <c r="C10" s="113" t="inlineStr">
        <is>
          <t>Expertise</t>
        </is>
      </c>
      <c r="D10" s="114" t="inlineStr">
        <is>
          <t>Le collaborateur est référent. Il forme les autres, fait évoluer la pratique et traite les cas exceptionnels.</t>
        </is>
      </c>
    </row>
    <row r="13" ht="24" customHeight="1" s="90">
      <c r="B13" s="102" t="inlineStr">
        <is>
          <t>CATÉGORIES DE COMPÉTENCES</t>
        </is>
      </c>
    </row>
    <row r="14" ht="24" customHeight="1" s="90">
      <c r="B14" s="111" t="inlineStr">
        <is>
          <t>Code</t>
        </is>
      </c>
      <c r="C14" s="111" t="inlineStr">
        <is>
          <t>Catégorie</t>
        </is>
      </c>
      <c r="D14" s="111" t="inlineStr">
        <is>
          <t>Description</t>
        </is>
      </c>
    </row>
    <row r="15" ht="30" customHeight="1" s="90">
      <c r="B15" s="119" t="inlineStr">
        <is>
          <t>TECH</t>
        </is>
      </c>
      <c r="C15" s="113" t="inlineStr">
        <is>
          <t>Techniques</t>
        </is>
      </c>
      <c r="D15" s="114" t="inlineStr">
        <is>
          <t>Savoirs et savoir-faire spécifiques à un métier ou domaine d'expertise.</t>
        </is>
      </c>
    </row>
    <row r="16" ht="30" customHeight="1" s="90">
      <c r="B16" s="120" t="inlineStr">
        <is>
          <t>TRANS</t>
        </is>
      </c>
      <c r="C16" s="113" t="inlineStr">
        <is>
          <t>Transverses</t>
        </is>
      </c>
      <c r="D16" s="114" t="inlineStr">
        <is>
          <t>Compétences mobilisables dans plusieurs métiers ou contextes.</t>
        </is>
      </c>
    </row>
    <row r="17" ht="30" customHeight="1" s="90">
      <c r="B17" s="121" t="inlineStr">
        <is>
          <t>COMP</t>
        </is>
      </c>
      <c r="C17" s="113" t="inlineStr">
        <is>
          <t>Comportementales</t>
        </is>
      </c>
      <c r="D17" s="114" t="inlineStr">
        <is>
          <t>Attitudes, postures et capacités relationnelles en situation professionnelle.</t>
        </is>
      </c>
    </row>
    <row r="18" ht="30" customHeight="1" s="90">
      <c r="B18" s="122" t="inlineStr">
        <is>
          <t>STRAT</t>
        </is>
      </c>
      <c r="C18" s="113" t="inlineStr">
        <is>
          <t>Stratégiques émergentes</t>
        </is>
      </c>
      <c r="D18" s="114" t="inlineStr">
        <is>
          <t>Compétences liées aux transformations en cours (numérique, IA, ESG).</t>
        </is>
      </c>
    </row>
    <row r="21" ht="24" customHeight="1" s="90">
      <c r="B21" s="102" t="inlineStr">
        <is>
          <t>NIVEAUX DE CRITICITÉ</t>
        </is>
      </c>
    </row>
    <row r="22" ht="24" customHeight="1" s="90">
      <c r="B22" s="111" t="inlineStr">
        <is>
          <t>Niveau</t>
        </is>
      </c>
      <c r="C22" s="111" t="inlineStr">
        <is>
          <t>Libellé</t>
        </is>
      </c>
      <c r="D22" s="111" t="inlineStr">
        <is>
          <t>Définition</t>
        </is>
      </c>
    </row>
    <row r="23" ht="30" customHeight="1" s="90">
      <c r="B23" s="117" t="inlineStr">
        <is>
          <t>●</t>
        </is>
      </c>
      <c r="C23" s="113" t="inlineStr">
        <is>
          <t>Standard</t>
        </is>
      </c>
      <c r="D23" s="114" t="inlineStr">
        <is>
          <t>Compétence courante, facilement remplaçable, faible impact en cas de perte.</t>
        </is>
      </c>
    </row>
    <row r="24" ht="30" customHeight="1" s="90">
      <c r="B24" s="123" t="inlineStr">
        <is>
          <t>●●</t>
        </is>
      </c>
      <c r="C24" s="113" t="inlineStr">
        <is>
          <t>Importante</t>
        </is>
      </c>
      <c r="D24" s="114" t="inlineStr">
        <is>
          <t>Compétence significative pour l'activité, demande un délai d'acquisition notable.</t>
        </is>
      </c>
    </row>
    <row r="25" ht="30" customHeight="1" s="90">
      <c r="B25" s="115" t="inlineStr">
        <is>
          <t>●●●</t>
        </is>
      </c>
      <c r="C25" s="113" t="inlineStr">
        <is>
          <t>Critique</t>
        </is>
      </c>
      <c r="D25" s="114" t="inlineStr">
        <is>
          <t>Compétence stratégique, rare et essentielle. Impact majeur en cas de perte.</t>
        </is>
      </c>
    </row>
  </sheetData>
  <sheetProtection selectLockedCells="0" selectUnlockedCells="0" sheet="1" objects="1" insertRows="1" insertHyperlinks="1" autoFilter="1" scenarios="1" formatColumns="1" deleteColumns="1" insertColumns="1" pivotTables="1" deleteRows="1" formatCells="1" formatRows="1" sort="1" password="C1FA"/>
  <mergeCells count="4">
    <mergeCell ref="B2:D2"/>
    <mergeCell ref="B13:D13"/>
    <mergeCell ref="B21:D21"/>
    <mergeCell ref="B4:D4"/>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A1:G26"/>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89" min="1" max="1"/>
    <col width="8" customWidth="1" style="89" min="2" max="2"/>
    <col width="22" customWidth="1" style="89" min="3" max="3"/>
    <col width="38" customWidth="1" style="89" min="4" max="4"/>
    <col width="50" customWidth="1" style="89" min="5" max="5"/>
    <col width="14" customWidth="1" style="89" min="6" max="7"/>
  </cols>
  <sheetData>
    <row r="1" ht="7.5" customHeight="1" s="90">
      <c r="A1" s="91" t="n"/>
      <c r="B1" s="91" t="n"/>
      <c r="C1" s="91" t="n"/>
      <c r="D1" s="91" t="n"/>
      <c r="E1" s="91" t="n"/>
      <c r="F1" s="91" t="n"/>
      <c r="G1" s="91" t="n"/>
    </row>
    <row r="2" ht="36" customHeight="1" s="90">
      <c r="A2" s="91" t="n"/>
      <c r="B2" s="110" t="inlineStr">
        <is>
          <t>RÉFÉRENTIEL DES COMPÉTENCES</t>
        </is>
      </c>
    </row>
    <row r="3" ht="24" customHeight="1" s="90">
      <c r="B3" s="124" t="inlineStr">
        <is>
          <t>Liste structurée des compétences évaluées dans la matrice. Adaptez librement à votre contexte.</t>
        </is>
      </c>
    </row>
    <row r="4" ht="7.5" customHeight="1" s="90"/>
    <row r="5" ht="36" customHeight="1" s="90">
      <c r="B5" s="125" t="inlineStr">
        <is>
          <t>ID</t>
        </is>
      </c>
      <c r="C5" s="125" t="inlineStr">
        <is>
          <t>Catégorie</t>
        </is>
      </c>
      <c r="D5" s="125" t="inlineStr">
        <is>
          <t>Compétence</t>
        </is>
      </c>
      <c r="E5" s="125" t="inlineStr">
        <is>
          <t>Description / Indicateur d'observation</t>
        </is>
      </c>
      <c r="F5" s="125" t="inlineStr">
        <is>
          <t>Niveau cible</t>
        </is>
      </c>
      <c r="G5" s="125" t="inlineStr">
        <is>
          <t>Criticité</t>
        </is>
      </c>
    </row>
    <row r="6" ht="31.5" customHeight="1" s="90">
      <c r="B6" s="126" t="inlineStr">
        <is>
          <t>C01</t>
        </is>
      </c>
      <c r="C6" s="127" t="inlineStr">
        <is>
          <t>Techniques</t>
        </is>
      </c>
      <c r="D6" s="128" t="inlineStr">
        <is>
          <t>Bureautique avancée (Excel, Power BI)</t>
        </is>
      </c>
      <c r="E6" s="129" t="inlineStr">
        <is>
          <t>Maîtrise des fonctions avancées, tableaux croisés, visualisations.</t>
        </is>
      </c>
      <c r="F6" s="130" t="n">
        <v>3</v>
      </c>
      <c r="G6" s="131" t="inlineStr">
        <is>
          <t>Importante</t>
        </is>
      </c>
    </row>
    <row r="7" ht="31.5" customHeight="1" s="90">
      <c r="B7" s="132" t="inlineStr">
        <is>
          <t>C02</t>
        </is>
      </c>
      <c r="C7" s="133" t="inlineStr">
        <is>
          <t>Techniques</t>
        </is>
      </c>
      <c r="D7" s="134" t="inlineStr">
        <is>
          <t>Gestion de projet (méthodologies)</t>
        </is>
      </c>
      <c r="E7" s="135" t="inlineStr">
        <is>
          <t>Conduite de projet en mode classique ou agile, suivi de jalons.</t>
        </is>
      </c>
      <c r="F7" s="136" t="n">
        <v>3</v>
      </c>
      <c r="G7" s="137" t="inlineStr">
        <is>
          <t>Critique</t>
        </is>
      </c>
    </row>
    <row r="8" ht="31.5" customHeight="1" s="90">
      <c r="B8" s="126" t="inlineStr">
        <is>
          <t>C03</t>
        </is>
      </c>
      <c r="C8" s="127" t="inlineStr">
        <is>
          <t>Techniques</t>
        </is>
      </c>
      <c r="D8" s="128" t="inlineStr">
        <is>
          <t>Analyse de données</t>
        </is>
      </c>
      <c r="E8" s="129" t="inlineStr">
        <is>
          <t>Collecte, traitement et interprétation des données métier.</t>
        </is>
      </c>
      <c r="F8" s="130" t="n">
        <v>2</v>
      </c>
      <c r="G8" s="131" t="inlineStr">
        <is>
          <t>Importante</t>
        </is>
      </c>
    </row>
    <row r="9" ht="31.5" customHeight="1" s="90">
      <c r="B9" s="132" t="inlineStr">
        <is>
          <t>C04</t>
        </is>
      </c>
      <c r="C9" s="133" t="inlineStr">
        <is>
          <t>Techniques</t>
        </is>
      </c>
      <c r="D9" s="134" t="inlineStr">
        <is>
          <t>Maîtrise réglementaire du domaine</t>
        </is>
      </c>
      <c r="E9" s="135" t="inlineStr">
        <is>
          <t>Connaissance et application du cadre légal et normatif applicable.</t>
        </is>
      </c>
      <c r="F9" s="136" t="n">
        <v>3</v>
      </c>
      <c r="G9" s="137" t="inlineStr">
        <is>
          <t>Critique</t>
        </is>
      </c>
    </row>
    <row r="10" ht="31.5" customHeight="1" s="90">
      <c r="B10" s="126" t="inlineStr">
        <is>
          <t>C05</t>
        </is>
      </c>
      <c r="C10" s="127" t="inlineStr">
        <is>
          <t>Techniques</t>
        </is>
      </c>
      <c r="D10" s="128" t="inlineStr">
        <is>
          <t>Gestion budgétaire</t>
        </is>
      </c>
      <c r="E10" s="129" t="inlineStr">
        <is>
          <t>Construction, suivi et arbitrage budgétaire.</t>
        </is>
      </c>
      <c r="F10" s="130" t="n">
        <v>2</v>
      </c>
      <c r="G10" s="131" t="inlineStr">
        <is>
          <t>Importante</t>
        </is>
      </c>
    </row>
    <row r="11" ht="31.5" customHeight="1" s="90">
      <c r="B11" s="132" t="inlineStr">
        <is>
          <t>C06</t>
        </is>
      </c>
      <c r="C11" s="133" t="inlineStr">
        <is>
          <t>Techniques</t>
        </is>
      </c>
      <c r="D11" s="134" t="inlineStr">
        <is>
          <t>Outils SIRH / ERP</t>
        </is>
      </c>
      <c r="E11" s="135" t="inlineStr">
        <is>
          <t>Utilisation efficace des systèmes d'information internes.</t>
        </is>
      </c>
      <c r="F11" s="136" t="n">
        <v>2</v>
      </c>
      <c r="G11" s="137" t="inlineStr">
        <is>
          <t>Standard</t>
        </is>
      </c>
    </row>
    <row r="12" ht="31.5" customHeight="1" s="90">
      <c r="B12" s="126" t="inlineStr">
        <is>
          <t>C07</t>
        </is>
      </c>
      <c r="C12" s="127" t="inlineStr">
        <is>
          <t>Transverses</t>
        </is>
      </c>
      <c r="D12" s="128" t="inlineStr">
        <is>
          <t>Conduite de réunion</t>
        </is>
      </c>
      <c r="E12" s="129" t="inlineStr">
        <is>
          <t>Préparation, animation et restitution efficace de réunions.</t>
        </is>
      </c>
      <c r="F12" s="130" t="n">
        <v>3</v>
      </c>
      <c r="G12" s="131" t="inlineStr">
        <is>
          <t>Standard</t>
        </is>
      </c>
    </row>
    <row r="13" ht="31.5" customHeight="1" s="90">
      <c r="B13" s="132" t="inlineStr">
        <is>
          <t>C08</t>
        </is>
      </c>
      <c r="C13" s="133" t="inlineStr">
        <is>
          <t>Transverses</t>
        </is>
      </c>
      <c r="D13" s="134" t="inlineStr">
        <is>
          <t>Rédaction professionnelle</t>
        </is>
      </c>
      <c r="E13" s="135" t="inlineStr">
        <is>
          <t>Production de notes, rapports et synthèses claires et structurées.</t>
        </is>
      </c>
      <c r="F13" s="136" t="n">
        <v>3</v>
      </c>
      <c r="G13" s="137" t="inlineStr">
        <is>
          <t>Standard</t>
        </is>
      </c>
    </row>
    <row r="14" ht="31.5" customHeight="1" s="90">
      <c r="B14" s="126" t="inlineStr">
        <is>
          <t>C09</t>
        </is>
      </c>
      <c r="C14" s="127" t="inlineStr">
        <is>
          <t>Transverses</t>
        </is>
      </c>
      <c r="D14" s="128" t="inlineStr">
        <is>
          <t>Négociation</t>
        </is>
      </c>
      <c r="E14" s="129" t="inlineStr">
        <is>
          <t>Préparation, conduite et conclusion de négociations à enjeux.</t>
        </is>
      </c>
      <c r="F14" s="130" t="n">
        <v>2</v>
      </c>
      <c r="G14" s="131" t="inlineStr">
        <is>
          <t>Importante</t>
        </is>
      </c>
    </row>
    <row r="15" ht="31.5" customHeight="1" s="90">
      <c r="B15" s="132" t="inlineStr">
        <is>
          <t>C10</t>
        </is>
      </c>
      <c r="C15" s="133" t="inlineStr">
        <is>
          <t>Transverses</t>
        </is>
      </c>
      <c r="D15" s="134" t="inlineStr">
        <is>
          <t>Pilotage de la performance</t>
        </is>
      </c>
      <c r="E15" s="135" t="inlineStr">
        <is>
          <t>Définition d'indicateurs et suivi des résultats.</t>
        </is>
      </c>
      <c r="F15" s="136" t="n">
        <v>3</v>
      </c>
      <c r="G15" s="137" t="inlineStr">
        <is>
          <t>Importante</t>
        </is>
      </c>
    </row>
    <row r="16" ht="31.5" customHeight="1" s="90">
      <c r="B16" s="126" t="inlineStr">
        <is>
          <t>C11</t>
        </is>
      </c>
      <c r="C16" s="127" t="inlineStr">
        <is>
          <t>Transverses</t>
        </is>
      </c>
      <c r="D16" s="128" t="inlineStr">
        <is>
          <t>Animation transversale</t>
        </is>
      </c>
      <c r="E16" s="129" t="inlineStr">
        <is>
          <t>Mobilisation d'acteurs sans lien hiérarchique direct.</t>
        </is>
      </c>
      <c r="F16" s="130" t="n">
        <v>3</v>
      </c>
      <c r="G16" s="131" t="inlineStr">
        <is>
          <t>Importante</t>
        </is>
      </c>
    </row>
    <row r="17" ht="31.5" customHeight="1" s="90">
      <c r="B17" s="132" t="inlineStr">
        <is>
          <t>C12</t>
        </is>
      </c>
      <c r="C17" s="133" t="inlineStr">
        <is>
          <t>Comportementales</t>
        </is>
      </c>
      <c r="D17" s="134" t="inlineStr">
        <is>
          <t>Capacité d'adaptation</t>
        </is>
      </c>
      <c r="E17" s="135" t="inlineStr">
        <is>
          <t>Réponse efficace aux changements de contexte ou de priorités.</t>
        </is>
      </c>
      <c r="F17" s="136" t="n">
        <v>3</v>
      </c>
      <c r="G17" s="137" t="inlineStr">
        <is>
          <t>Importante</t>
        </is>
      </c>
    </row>
    <row r="18" ht="31.5" customHeight="1" s="90">
      <c r="B18" s="126" t="inlineStr">
        <is>
          <t>C13</t>
        </is>
      </c>
      <c r="C18" s="127" t="inlineStr">
        <is>
          <t>Comportementales</t>
        </is>
      </c>
      <c r="D18" s="128" t="inlineStr">
        <is>
          <t>Esprit critique</t>
        </is>
      </c>
      <c r="E18" s="129" t="inlineStr">
        <is>
          <t>Analyse rigoureuse, mise en perspective, remise en cause constructive.</t>
        </is>
      </c>
      <c r="F18" s="130" t="n">
        <v>3</v>
      </c>
      <c r="G18" s="131" t="inlineStr">
        <is>
          <t>Importante</t>
        </is>
      </c>
    </row>
    <row r="19" ht="31.5" customHeight="1" s="90">
      <c r="B19" s="132" t="inlineStr">
        <is>
          <t>C14</t>
        </is>
      </c>
      <c r="C19" s="133" t="inlineStr">
        <is>
          <t>Comportementales</t>
        </is>
      </c>
      <c r="D19" s="134" t="inlineStr">
        <is>
          <t>Intelligence relationnelle</t>
        </is>
      </c>
      <c r="E19" s="135" t="inlineStr">
        <is>
          <t>Lecture des dynamiques, ajustement, qualité de la relation.</t>
        </is>
      </c>
      <c r="F19" s="136" t="n">
        <v>3</v>
      </c>
      <c r="G19" s="137" t="inlineStr">
        <is>
          <t>Critique</t>
        </is>
      </c>
    </row>
    <row r="20" ht="31.5" customHeight="1" s="90">
      <c r="B20" s="126" t="inlineStr">
        <is>
          <t>C15</t>
        </is>
      </c>
      <c r="C20" s="127" t="inlineStr">
        <is>
          <t>Comportementales</t>
        </is>
      </c>
      <c r="D20" s="128" t="inlineStr">
        <is>
          <t>Leadership</t>
        </is>
      </c>
      <c r="E20" s="129" t="inlineStr">
        <is>
          <t>Capacité à entraîner, fédérer et donner un cap.</t>
        </is>
      </c>
      <c r="F20" s="130" t="n">
        <v>3</v>
      </c>
      <c r="G20" s="131" t="inlineStr">
        <is>
          <t>Critique</t>
        </is>
      </c>
    </row>
    <row r="21" ht="31.5" customHeight="1" s="90">
      <c r="B21" s="132" t="inlineStr">
        <is>
          <t>C16</t>
        </is>
      </c>
      <c r="C21" s="133" t="inlineStr">
        <is>
          <t>Comportementales</t>
        </is>
      </c>
      <c r="D21" s="134" t="inlineStr">
        <is>
          <t>Gestion du stress</t>
        </is>
      </c>
      <c r="E21" s="135" t="inlineStr">
        <is>
          <t>Maintien de la performance et de la lucidité sous pression.</t>
        </is>
      </c>
      <c r="F21" s="136" t="n">
        <v>3</v>
      </c>
      <c r="G21" s="137" t="inlineStr">
        <is>
          <t>Importante</t>
        </is>
      </c>
    </row>
    <row r="22" ht="31.5" customHeight="1" s="90">
      <c r="B22" s="126" t="inlineStr">
        <is>
          <t>C17</t>
        </is>
      </c>
      <c r="C22" s="127" t="inlineStr">
        <is>
          <t>Comportementales</t>
        </is>
      </c>
      <c r="D22" s="128" t="inlineStr">
        <is>
          <t>Sens du collectif</t>
        </is>
      </c>
      <c r="E22" s="129" t="inlineStr">
        <is>
          <t>Coopération active, partage et engagement dans la réussite commune.</t>
        </is>
      </c>
      <c r="F22" s="130" t="n">
        <v>3</v>
      </c>
      <c r="G22" s="131" t="inlineStr">
        <is>
          <t>Importante</t>
        </is>
      </c>
    </row>
    <row r="23" ht="31.5" customHeight="1" s="90">
      <c r="B23" s="132" t="inlineStr">
        <is>
          <t>C18</t>
        </is>
      </c>
      <c r="C23" s="133" t="inlineStr">
        <is>
          <t>Stratégiques émergentes</t>
        </is>
      </c>
      <c r="D23" s="134" t="inlineStr">
        <is>
          <t>Littératie numérique et IA</t>
        </is>
      </c>
      <c r="E23" s="135" t="inlineStr">
        <is>
          <t>Compréhension et usage raisonné des outils numériques et de l'IA.</t>
        </is>
      </c>
      <c r="F23" s="136" t="n">
        <v>2</v>
      </c>
      <c r="G23" s="137" t="inlineStr">
        <is>
          <t>Critique</t>
        </is>
      </c>
    </row>
    <row r="24" ht="31.5" customHeight="1" s="90">
      <c r="B24" s="126" t="inlineStr">
        <is>
          <t>C19</t>
        </is>
      </c>
      <c r="C24" s="127" t="inlineStr">
        <is>
          <t>Stratégiques émergentes</t>
        </is>
      </c>
      <c r="D24" s="128" t="inlineStr">
        <is>
          <t>Culture de la donnée</t>
        </is>
      </c>
      <c r="E24" s="129" t="inlineStr">
        <is>
          <t>Lecture, interprétation et exploitation des données pour décider.</t>
        </is>
      </c>
      <c r="F24" s="130" t="n">
        <v>2</v>
      </c>
      <c r="G24" s="131" t="inlineStr">
        <is>
          <t>Importante</t>
        </is>
      </c>
    </row>
    <row r="25" ht="31.5" customHeight="1" s="90">
      <c r="B25" s="132" t="inlineStr">
        <is>
          <t>C20</t>
        </is>
      </c>
      <c r="C25" s="133" t="inlineStr">
        <is>
          <t>Stratégiques émergentes</t>
        </is>
      </c>
      <c r="D25" s="134" t="inlineStr">
        <is>
          <t>Responsabilité sociétale (ESG)</t>
        </is>
      </c>
      <c r="E25" s="135" t="inlineStr">
        <is>
          <t>Intégration des enjeux environnementaux, sociaux et de gouvernance.</t>
        </is>
      </c>
      <c r="F25" s="136" t="n">
        <v>2</v>
      </c>
      <c r="G25" s="137" t="inlineStr">
        <is>
          <t>Importante</t>
        </is>
      </c>
    </row>
    <row r="26" ht="31.5" customHeight="1" s="90">
      <c r="B26" s="126" t="inlineStr">
        <is>
          <t>C21</t>
        </is>
      </c>
      <c r="C26" s="127" t="inlineStr">
        <is>
          <t>Stratégiques émergentes</t>
        </is>
      </c>
      <c r="D26" s="128" t="inlineStr">
        <is>
          <t>Capacité d'apprentissage continu</t>
        </is>
      </c>
      <c r="E26" s="129" t="inlineStr">
        <is>
          <t>Posture d'apprenant, agilité face aux nouveaux savoirs.</t>
        </is>
      </c>
      <c r="F26" s="130" t="n">
        <v>3</v>
      </c>
      <c r="G26" s="131" t="inlineStr">
        <is>
          <t>Critique</t>
        </is>
      </c>
    </row>
  </sheetData>
  <sheetProtection selectLockedCells="0" selectUnlockedCells="0" sheet="1" objects="1" insertRows="1" insertHyperlinks="1" autoFilter="1" scenarios="1" formatColumns="1" deleteColumns="1" insertColumns="1" pivotTables="1" deleteRows="1" formatCells="1" formatRows="1" sort="1" password="C1FA"/>
  <mergeCells count="2">
    <mergeCell ref="B3:G3"/>
    <mergeCell ref="B2:G2"/>
  </mergeCells>
  <conditionalFormatting sqref="G6:G26">
    <cfRule type="expression" rank="0" priority="2" equalAverage="0" aboveAverage="0" dxfId="0" text="" percent="0" bottom="0">
      <formula>$G6="Critique"</formula>
    </cfRule>
    <cfRule type="expression" rank="0" priority="3" equalAverage="0" aboveAverage="0" dxfId="1" text="" percent="0" bottom="0">
      <formula>$G6="Importante"</formula>
    </cfRule>
    <cfRule type="expression" rank="0" priority="4" equalAverage="0" aboveAverage="0" dxfId="2" text="" percent="0" bottom="0">
      <formula>$G6="Standard"</formula>
    </cfRule>
  </conditionalFormatting>
  <dataValidations count="3">
    <dataValidation sqref="F6:F26" showDropDown="0" showInputMessage="0" showErrorMessage="0" allowBlank="0" type="list" errorStyle="stop" operator="between">
      <formula1>"0,1,2,3,4"</formula1>
      <formula2>0</formula2>
    </dataValidation>
    <dataValidation sqref="G6:G26" showDropDown="0" showInputMessage="0" showErrorMessage="0" allowBlank="0" type="list" errorStyle="stop" operator="between">
      <formula1>"Standard,Importante,Critique"</formula1>
      <formula2>0</formula2>
    </dataValidation>
    <dataValidation sqref="C6:C26" showDropDown="0" showInputMessage="0" showErrorMessage="0" allowBlank="0" type="list" errorStyle="stop" operator="between">
      <formula1>"Techniques,Transverses,Comportementales,Stratégiques émergentes"</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A1:H15"/>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89" min="1" max="1"/>
    <col width="8" customWidth="1" style="89" min="2" max="2"/>
    <col width="18" customWidth="1" style="89" min="3" max="4"/>
    <col width="28" customWidth="1" style="89" min="5" max="5"/>
    <col width="18" customWidth="1" style="89" min="6" max="6"/>
    <col width="14" customWidth="1" style="89" min="7" max="7"/>
    <col width="22" customWidth="1" style="89" min="8" max="8"/>
  </cols>
  <sheetData>
    <row r="1" ht="7.5" customHeight="1" s="90">
      <c r="A1" s="91" t="n"/>
      <c r="B1" s="91" t="n"/>
      <c r="C1" s="91" t="n"/>
      <c r="D1" s="91" t="n"/>
      <c r="E1" s="91" t="n"/>
      <c r="F1" s="91" t="n"/>
      <c r="G1" s="91" t="n"/>
      <c r="H1" s="91" t="n"/>
    </row>
    <row r="2" ht="36" customHeight="1" s="90">
      <c r="A2" s="91" t="n"/>
      <c r="B2" s="110" t="inlineStr">
        <is>
          <t>ANNUAIRE DES COLLABORATEURS</t>
        </is>
      </c>
    </row>
    <row r="3" ht="24" customHeight="1" s="90">
      <c r="B3" s="124" t="inlineStr">
        <is>
          <t>Personnes incluses dans la matrice. Ajoutez ou supprimez librement des lignes.</t>
        </is>
      </c>
    </row>
    <row r="4" ht="7.5" customHeight="1" s="90"/>
    <row r="5" ht="30" customHeight="1" s="90">
      <c r="B5" s="125" t="inlineStr">
        <is>
          <t>ID</t>
        </is>
      </c>
      <c r="C5" s="125" t="inlineStr">
        <is>
          <t>Nom</t>
        </is>
      </c>
      <c r="D5" s="125" t="inlineStr">
        <is>
          <t>Prénom</t>
        </is>
      </c>
      <c r="E5" s="125" t="inlineStr">
        <is>
          <t>Poste</t>
        </is>
      </c>
      <c r="F5" s="125" t="inlineStr">
        <is>
          <t>Service</t>
        </is>
      </c>
      <c r="G5" s="125" t="inlineStr">
        <is>
          <t>Entrée</t>
        </is>
      </c>
      <c r="H5" s="125" t="inlineStr">
        <is>
          <t>Manager</t>
        </is>
      </c>
    </row>
    <row r="6" ht="25.5" customHeight="1" s="90">
      <c r="B6" s="126" t="inlineStr">
        <is>
          <t>E001</t>
        </is>
      </c>
      <c r="C6" s="128" t="inlineStr">
        <is>
          <t>Bennani</t>
        </is>
      </c>
      <c r="D6" s="128" t="inlineStr">
        <is>
          <t>Sara</t>
        </is>
      </c>
      <c r="E6" s="114" t="inlineStr">
        <is>
          <t>Responsable RH</t>
        </is>
      </c>
      <c r="F6" s="114" t="inlineStr">
        <is>
          <t>RH</t>
        </is>
      </c>
      <c r="G6" s="127" t="inlineStr">
        <is>
          <t>01/03/2018</t>
        </is>
      </c>
      <c r="H6" s="114" t="inlineStr">
        <is>
          <t>Direction Générale</t>
        </is>
      </c>
    </row>
    <row r="7" ht="25.5" customHeight="1" s="90">
      <c r="B7" s="132" t="inlineStr">
        <is>
          <t>E002</t>
        </is>
      </c>
      <c r="C7" s="134" t="inlineStr">
        <is>
          <t>El Amrani</t>
        </is>
      </c>
      <c r="D7" s="134" t="inlineStr">
        <is>
          <t>Karim</t>
        </is>
      </c>
      <c r="E7" s="138" t="inlineStr">
        <is>
          <t>Chargé de formation</t>
        </is>
      </c>
      <c r="F7" s="138" t="inlineStr">
        <is>
          <t>RH</t>
        </is>
      </c>
      <c r="G7" s="133" t="inlineStr">
        <is>
          <t>15/09/2020</t>
        </is>
      </c>
      <c r="H7" s="138" t="inlineStr">
        <is>
          <t>Bennani Sara</t>
        </is>
      </c>
    </row>
    <row r="8" ht="25.5" customHeight="1" s="90">
      <c r="B8" s="126" t="inlineStr">
        <is>
          <t>E003</t>
        </is>
      </c>
      <c r="C8" s="128" t="inlineStr">
        <is>
          <t>Tazi</t>
        </is>
      </c>
      <c r="D8" s="128" t="inlineStr">
        <is>
          <t>Leila</t>
        </is>
      </c>
      <c r="E8" s="114" t="inlineStr">
        <is>
          <t>Chef de projet senior</t>
        </is>
      </c>
      <c r="F8" s="114" t="inlineStr">
        <is>
          <t>Opérations</t>
        </is>
      </c>
      <c r="G8" s="127" t="inlineStr">
        <is>
          <t>10/01/2015</t>
        </is>
      </c>
      <c r="H8" s="114" t="inlineStr">
        <is>
          <t>El Mansouri Hassan</t>
        </is>
      </c>
    </row>
    <row r="9" ht="25.5" customHeight="1" s="90">
      <c r="B9" s="132" t="inlineStr">
        <is>
          <t>E004</t>
        </is>
      </c>
      <c r="C9" s="134" t="inlineStr">
        <is>
          <t>El Mansouri</t>
        </is>
      </c>
      <c r="D9" s="134" t="inlineStr">
        <is>
          <t>Hassan</t>
        </is>
      </c>
      <c r="E9" s="138" t="inlineStr">
        <is>
          <t>Directeur des opérations</t>
        </is>
      </c>
      <c r="F9" s="138" t="inlineStr">
        <is>
          <t>Opérations</t>
        </is>
      </c>
      <c r="G9" s="133" t="inlineStr">
        <is>
          <t>01/06/2010</t>
        </is>
      </c>
      <c r="H9" s="138" t="inlineStr">
        <is>
          <t>Direction Générale</t>
        </is>
      </c>
    </row>
    <row r="10" ht="25.5" customHeight="1" s="90">
      <c r="B10" s="126" t="inlineStr">
        <is>
          <t>E005</t>
        </is>
      </c>
      <c r="C10" s="128" t="inlineStr">
        <is>
          <t>Idrissi</t>
        </is>
      </c>
      <c r="D10" s="128" t="inlineStr">
        <is>
          <t>Yasmine</t>
        </is>
      </c>
      <c r="E10" s="114" t="inlineStr">
        <is>
          <t>Analyste data</t>
        </is>
      </c>
      <c r="F10" s="114" t="inlineStr">
        <is>
          <t>Pilotage</t>
        </is>
      </c>
      <c r="G10" s="127" t="inlineStr">
        <is>
          <t>20/02/2022</t>
        </is>
      </c>
      <c r="H10" s="114" t="inlineStr">
        <is>
          <t>El Fassi Omar</t>
        </is>
      </c>
    </row>
    <row r="11" ht="25.5" customHeight="1" s="90">
      <c r="B11" s="132" t="inlineStr">
        <is>
          <t>E006</t>
        </is>
      </c>
      <c r="C11" s="134" t="inlineStr">
        <is>
          <t>El Fassi</t>
        </is>
      </c>
      <c r="D11" s="134" t="inlineStr">
        <is>
          <t>Omar</t>
        </is>
      </c>
      <c r="E11" s="138" t="inlineStr">
        <is>
          <t>Responsable contrôle de gestion</t>
        </is>
      </c>
      <c r="F11" s="138" t="inlineStr">
        <is>
          <t>Pilotage</t>
        </is>
      </c>
      <c r="G11" s="133" t="inlineStr">
        <is>
          <t>12/05/2017</t>
        </is>
      </c>
      <c r="H11" s="138" t="inlineStr">
        <is>
          <t>Direction Générale</t>
        </is>
      </c>
    </row>
    <row r="12" ht="25.5" customHeight="1" s="90">
      <c r="B12" s="126" t="inlineStr">
        <is>
          <t>E007</t>
        </is>
      </c>
      <c r="C12" s="128" t="inlineStr">
        <is>
          <t>Berrada</t>
        </is>
      </c>
      <c r="D12" s="128" t="inlineStr">
        <is>
          <t>Anas</t>
        </is>
      </c>
      <c r="E12" s="114" t="inlineStr">
        <is>
          <t>Chef de projet junior</t>
        </is>
      </c>
      <c r="F12" s="114" t="inlineStr">
        <is>
          <t>Opérations</t>
        </is>
      </c>
      <c r="G12" s="127" t="inlineStr">
        <is>
          <t>05/09/2023</t>
        </is>
      </c>
      <c r="H12" s="114" t="inlineStr">
        <is>
          <t>Tazi Leila</t>
        </is>
      </c>
    </row>
    <row r="13" ht="25.5" customHeight="1" s="90">
      <c r="B13" s="132" t="inlineStr">
        <is>
          <t>E008</t>
        </is>
      </c>
      <c r="C13" s="134" t="inlineStr">
        <is>
          <t>Chraibi</t>
        </is>
      </c>
      <c r="D13" s="134" t="inlineStr">
        <is>
          <t>Nadia</t>
        </is>
      </c>
      <c r="E13" s="138" t="inlineStr">
        <is>
          <t>Responsable communication</t>
        </is>
      </c>
      <c r="F13" s="138" t="inlineStr">
        <is>
          <t>Communication</t>
        </is>
      </c>
      <c r="G13" s="133" t="inlineStr">
        <is>
          <t>18/04/2019</t>
        </is>
      </c>
      <c r="H13" s="138" t="inlineStr">
        <is>
          <t>Direction Générale</t>
        </is>
      </c>
    </row>
    <row r="14" ht="25.5" customHeight="1" s="90">
      <c r="B14" s="126" t="inlineStr">
        <is>
          <t>E009</t>
        </is>
      </c>
      <c r="C14" s="128" t="inlineStr">
        <is>
          <t>Lahlou</t>
        </is>
      </c>
      <c r="D14" s="128" t="inlineStr">
        <is>
          <t>Mehdi</t>
        </is>
      </c>
      <c r="E14" s="114" t="inlineStr">
        <is>
          <t>Ingénieur d'études</t>
        </is>
      </c>
      <c r="F14" s="114" t="inlineStr">
        <is>
          <t>Opérations</t>
        </is>
      </c>
      <c r="G14" s="127" t="inlineStr">
        <is>
          <t>22/11/2021</t>
        </is>
      </c>
      <c r="H14" s="114" t="inlineStr">
        <is>
          <t>El Mansouri Hassan</t>
        </is>
      </c>
    </row>
    <row r="15" ht="25.5" customHeight="1" s="90">
      <c r="B15" s="132" t="inlineStr">
        <is>
          <t>E010</t>
        </is>
      </c>
      <c r="C15" s="134" t="inlineStr">
        <is>
          <t>Saidi</t>
        </is>
      </c>
      <c r="D15" s="134" t="inlineStr">
        <is>
          <t>Imane</t>
        </is>
      </c>
      <c r="E15" s="138" t="inlineStr">
        <is>
          <t>Assistante RH</t>
        </is>
      </c>
      <c r="F15" s="138" t="inlineStr">
        <is>
          <t>RH</t>
        </is>
      </c>
      <c r="G15" s="133" t="inlineStr">
        <is>
          <t>10/03/2024</t>
        </is>
      </c>
      <c r="H15" s="138" t="inlineStr">
        <is>
          <t>Bennani Sara</t>
        </is>
      </c>
    </row>
  </sheetData>
  <sheetProtection selectLockedCells="0" selectUnlockedCells="0" sheet="1" objects="1" insertRows="1" insertHyperlinks="1" autoFilter="1" scenarios="1" formatColumns="1" deleteColumns="1" insertColumns="1" pivotTables="1" deleteRows="1" formatCells="1" formatRows="1" sort="1" password="C1FA"/>
  <mergeCells count="2">
    <mergeCell ref="B3:H3"/>
    <mergeCell ref="B2:H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A1:AC23"/>
  <sheetViews>
    <sheetView showFormulas="0" showGridLines="0" showRowColHeaders="1" showZeros="1" rightToLeft="0" tabSelected="0" showOutlineSymbols="1" defaultGridColor="1" view="normal" topLeftCell="A1" colorId="64" zoomScale="90" zoomScaleNormal="90" zoomScalePageLayoutView="100" workbookViewId="0">
      <pane xSplit="4" ySplit="9" topLeftCell="E10" activePane="bottomRight" state="frozen"/>
      <selection pane="topLeft" activeCell="A1" activeCellId="0" sqref="A1"/>
      <selection pane="topRight" activeCell="E1" activeCellId="0" sqref="E1"/>
      <selection pane="bottomLeft" activeCell="A10" activeCellId="0" sqref="A10"/>
      <selection pane="bottomRight" activeCell="A1" activeCellId="0" sqref="A1"/>
    </sheetView>
  </sheetViews>
  <sheetFormatPr baseColWidth="8" defaultColWidth="8.6796875" defaultRowHeight="15" zeroHeight="0" outlineLevelRow="0"/>
  <cols>
    <col width="2" customWidth="1" style="89" min="1" max="1"/>
    <col width="8" customWidth="1" style="89" min="2" max="2"/>
    <col width="24" customWidth="1" style="89" min="3" max="3"/>
    <col width="22" customWidth="1" style="89" min="4" max="4"/>
    <col width="6" customWidth="1" style="89" min="5" max="25"/>
    <col width="12" customWidth="1" style="89" min="26" max="27"/>
    <col width="14" customWidth="1" style="89" min="28" max="28"/>
  </cols>
  <sheetData>
    <row r="1" ht="7.5" customHeight="1" s="90">
      <c r="A1" s="91" t="n"/>
      <c r="B1" s="91" t="n"/>
      <c r="C1" s="91" t="n"/>
      <c r="D1" s="91" t="n"/>
      <c r="E1" s="91" t="n"/>
      <c r="F1" s="91" t="n"/>
      <c r="G1" s="91" t="n"/>
      <c r="H1" s="91" t="n"/>
      <c r="I1" s="91" t="n"/>
      <c r="J1" s="91" t="n"/>
      <c r="K1" s="91" t="n"/>
      <c r="L1" s="91" t="n"/>
      <c r="M1" s="91" t="n"/>
      <c r="N1" s="91" t="n"/>
      <c r="O1" s="91" t="n"/>
      <c r="P1" s="91" t="n"/>
      <c r="Q1" s="91" t="n"/>
      <c r="R1" s="91" t="n"/>
      <c r="S1" s="91" t="n"/>
      <c r="T1" s="91" t="n"/>
      <c r="U1" s="91" t="n"/>
      <c r="V1" s="91" t="n"/>
      <c r="W1" s="91" t="n"/>
      <c r="X1" s="91" t="n"/>
      <c r="Y1" s="91" t="n"/>
      <c r="Z1" s="91" t="n"/>
      <c r="AA1" s="91" t="n"/>
      <c r="AB1" s="91" t="n"/>
      <c r="AC1" s="91" t="n"/>
    </row>
    <row r="2" ht="36" customHeight="1" s="90">
      <c r="A2" s="91" t="n"/>
      <c r="B2" s="110" t="inlineStr">
        <is>
          <t>MATRICE DE COMPÉTENCES</t>
        </is>
      </c>
      <c r="AC2" s="91" t="n"/>
    </row>
    <row r="3" ht="21.75" customHeight="1" s="90">
      <c r="B3" s="124" t="inlineStr">
        <is>
          <t>Évaluation : 0 = Non concerné  |  1 = Notion  |  2 = Application  |  3 = Maîtrise  |  4 = Expertise</t>
        </is>
      </c>
    </row>
    <row r="4" ht="7.5" customHeight="1" s="90"/>
    <row r="5" ht="21.75" customHeight="1" s="90">
      <c r="B5" s="139" t="inlineStr">
        <is>
          <t>MATRICE
Collaborateurs ↓ × Compétences →</t>
        </is>
      </c>
      <c r="C5" s="140" t="n"/>
      <c r="D5" s="140" t="n"/>
      <c r="E5" s="141" t="inlineStr">
        <is>
          <t>TECH</t>
        </is>
      </c>
      <c r="F5" s="141" t="inlineStr">
        <is>
          <t>TECH</t>
        </is>
      </c>
      <c r="G5" s="141" t="inlineStr">
        <is>
          <t>TECH</t>
        </is>
      </c>
      <c r="H5" s="141" t="inlineStr">
        <is>
          <t>TECH</t>
        </is>
      </c>
      <c r="I5" s="141" t="inlineStr">
        <is>
          <t>TECH</t>
        </is>
      </c>
      <c r="J5" s="141" t="inlineStr">
        <is>
          <t>TECH</t>
        </is>
      </c>
      <c r="K5" s="142" t="inlineStr">
        <is>
          <t>TRANS</t>
        </is>
      </c>
      <c r="L5" s="142" t="inlineStr">
        <is>
          <t>TRANS</t>
        </is>
      </c>
      <c r="M5" s="142" t="inlineStr">
        <is>
          <t>TRANS</t>
        </is>
      </c>
      <c r="N5" s="142" t="inlineStr">
        <is>
          <t>TRANS</t>
        </is>
      </c>
      <c r="O5" s="142" t="inlineStr">
        <is>
          <t>TRANS</t>
        </is>
      </c>
      <c r="P5" s="143" t="inlineStr">
        <is>
          <t>COMP</t>
        </is>
      </c>
      <c r="Q5" s="143" t="inlineStr">
        <is>
          <t>COMP</t>
        </is>
      </c>
      <c r="R5" s="143" t="inlineStr">
        <is>
          <t>COMP</t>
        </is>
      </c>
      <c r="S5" s="143" t="inlineStr">
        <is>
          <t>COMP</t>
        </is>
      </c>
      <c r="T5" s="143" t="inlineStr">
        <is>
          <t>COMP</t>
        </is>
      </c>
      <c r="U5" s="143" t="inlineStr">
        <is>
          <t>COMP</t>
        </is>
      </c>
      <c r="V5" s="144" t="inlineStr">
        <is>
          <t>STRAT</t>
        </is>
      </c>
      <c r="W5" s="144" t="inlineStr">
        <is>
          <t>STRAT</t>
        </is>
      </c>
      <c r="X5" s="144" t="inlineStr">
        <is>
          <t>STRAT</t>
        </is>
      </c>
      <c r="Y5" s="144" t="inlineStr">
        <is>
          <t>STRAT</t>
        </is>
      </c>
      <c r="Z5" s="145" t="inlineStr">
        <is>
          <t>Niveau
moyen</t>
        </is>
      </c>
      <c r="AA5" s="145" t="inlineStr">
        <is>
          <t>Écart
moyen</t>
        </is>
      </c>
      <c r="AB5" s="145" t="inlineStr">
        <is>
          <t>Polyvalence
(comp. ≥ niveau cible)</t>
        </is>
      </c>
    </row>
    <row r="6" ht="19.5" customHeight="1" s="90">
      <c r="B6" s="146" t="n"/>
      <c r="E6" s="147" t="inlineStr">
        <is>
          <t>C01</t>
        </is>
      </c>
      <c r="F6" s="147" t="inlineStr">
        <is>
          <t>C02</t>
        </is>
      </c>
      <c r="G6" s="147" t="inlineStr">
        <is>
          <t>C03</t>
        </is>
      </c>
      <c r="H6" s="147" t="inlineStr">
        <is>
          <t>C04</t>
        </is>
      </c>
      <c r="I6" s="147" t="inlineStr">
        <is>
          <t>C05</t>
        </is>
      </c>
      <c r="J6" s="147" t="inlineStr">
        <is>
          <t>C06</t>
        </is>
      </c>
      <c r="K6" s="147" t="inlineStr">
        <is>
          <t>C07</t>
        </is>
      </c>
      <c r="L6" s="147" t="inlineStr">
        <is>
          <t>C08</t>
        </is>
      </c>
      <c r="M6" s="147" t="inlineStr">
        <is>
          <t>C09</t>
        </is>
      </c>
      <c r="N6" s="147" t="inlineStr">
        <is>
          <t>C10</t>
        </is>
      </c>
      <c r="O6" s="147" t="inlineStr">
        <is>
          <t>C11</t>
        </is>
      </c>
      <c r="P6" s="147" t="inlineStr">
        <is>
          <t>C12</t>
        </is>
      </c>
      <c r="Q6" s="147" t="inlineStr">
        <is>
          <t>C13</t>
        </is>
      </c>
      <c r="R6" s="147" t="inlineStr">
        <is>
          <t>C14</t>
        </is>
      </c>
      <c r="S6" s="147" t="inlineStr">
        <is>
          <t>C15</t>
        </is>
      </c>
      <c r="T6" s="147" t="inlineStr">
        <is>
          <t>C16</t>
        </is>
      </c>
      <c r="U6" s="147" t="inlineStr">
        <is>
          <t>C17</t>
        </is>
      </c>
      <c r="V6" s="147" t="inlineStr">
        <is>
          <t>C18</t>
        </is>
      </c>
      <c r="W6" s="147" t="inlineStr">
        <is>
          <t>C19</t>
        </is>
      </c>
      <c r="X6" s="147" t="inlineStr">
        <is>
          <t>C20</t>
        </is>
      </c>
      <c r="Y6" s="147" t="inlineStr">
        <is>
          <t>C21</t>
        </is>
      </c>
      <c r="Z6" s="148" t="n"/>
      <c r="AA6" s="148" t="n"/>
      <c r="AB6" s="148" t="n"/>
    </row>
    <row r="7" ht="129.75" customHeight="1" s="90">
      <c r="B7" s="146" t="n"/>
      <c r="E7" s="149" t="inlineStr">
        <is>
          <t>Bureautique avancée (Excel, Power BI)</t>
        </is>
      </c>
      <c r="F7" s="149" t="inlineStr">
        <is>
          <t>Gestion de projet (méthodologies)</t>
        </is>
      </c>
      <c r="G7" s="149" t="inlineStr">
        <is>
          <t>Analyse de données</t>
        </is>
      </c>
      <c r="H7" s="149" t="inlineStr">
        <is>
          <t>Maîtrise réglementaire du domaine</t>
        </is>
      </c>
      <c r="I7" s="149" t="inlineStr">
        <is>
          <t>Gestion budgétaire</t>
        </is>
      </c>
      <c r="J7" s="149" t="inlineStr">
        <is>
          <t>Outils SIRH / ERP</t>
        </is>
      </c>
      <c r="K7" s="149" t="inlineStr">
        <is>
          <t>Conduite de réunion</t>
        </is>
      </c>
      <c r="L7" s="149" t="inlineStr">
        <is>
          <t>Rédaction professionnelle</t>
        </is>
      </c>
      <c r="M7" s="149" t="inlineStr">
        <is>
          <t>Négociation</t>
        </is>
      </c>
      <c r="N7" s="149" t="inlineStr">
        <is>
          <t>Pilotage de la performance</t>
        </is>
      </c>
      <c r="O7" s="149" t="inlineStr">
        <is>
          <t>Animation transversale</t>
        </is>
      </c>
      <c r="P7" s="149" t="inlineStr">
        <is>
          <t>Capacité d'adaptation</t>
        </is>
      </c>
      <c r="Q7" s="149" t="inlineStr">
        <is>
          <t>Esprit critique</t>
        </is>
      </c>
      <c r="R7" s="149" t="inlineStr">
        <is>
          <t>Intelligence relationnelle</t>
        </is>
      </c>
      <c r="S7" s="149" t="inlineStr">
        <is>
          <t>Leadership</t>
        </is>
      </c>
      <c r="T7" s="149" t="inlineStr">
        <is>
          <t>Gestion du stress</t>
        </is>
      </c>
      <c r="U7" s="149" t="inlineStr">
        <is>
          <t>Sens du collectif</t>
        </is>
      </c>
      <c r="V7" s="149" t="inlineStr">
        <is>
          <t>Littératie numérique et IA</t>
        </is>
      </c>
      <c r="W7" s="149" t="inlineStr">
        <is>
          <t>Culture de la donnée</t>
        </is>
      </c>
      <c r="X7" s="149" t="inlineStr">
        <is>
          <t>Responsabilité sociétale (ESG)</t>
        </is>
      </c>
      <c r="Y7" s="149" t="inlineStr">
        <is>
          <t>Capacité d'apprentissage continu</t>
        </is>
      </c>
      <c r="Z7" s="148" t="n"/>
      <c r="AA7" s="148" t="n"/>
      <c r="AB7" s="148" t="n"/>
    </row>
    <row r="8" ht="25.5" customHeight="1" s="90">
      <c r="B8" s="150" t="inlineStr">
        <is>
          <t>NIVEAU CIBLE</t>
        </is>
      </c>
      <c r="E8" s="151" t="n">
        <v>3</v>
      </c>
      <c r="F8" s="151" t="n">
        <v>3</v>
      </c>
      <c r="G8" s="151" t="n">
        <v>2</v>
      </c>
      <c r="H8" s="151" t="n">
        <v>3</v>
      </c>
      <c r="I8" s="151" t="n">
        <v>2</v>
      </c>
      <c r="J8" s="151" t="n">
        <v>2</v>
      </c>
      <c r="K8" s="151" t="n">
        <v>3</v>
      </c>
      <c r="L8" s="151" t="n">
        <v>3</v>
      </c>
      <c r="M8" s="151" t="n">
        <v>2</v>
      </c>
      <c r="N8" s="151" t="n">
        <v>3</v>
      </c>
      <c r="O8" s="151" t="n">
        <v>3</v>
      </c>
      <c r="P8" s="151" t="n">
        <v>3</v>
      </c>
      <c r="Q8" s="151" t="n">
        <v>3</v>
      </c>
      <c r="R8" s="151" t="n">
        <v>3</v>
      </c>
      <c r="S8" s="151" t="n">
        <v>3</v>
      </c>
      <c r="T8" s="151" t="n">
        <v>3</v>
      </c>
      <c r="U8" s="151" t="n">
        <v>3</v>
      </c>
      <c r="V8" s="151" t="n">
        <v>2</v>
      </c>
      <c r="W8" s="151" t="n">
        <v>2</v>
      </c>
      <c r="X8" s="151" t="n">
        <v>2</v>
      </c>
      <c r="Y8" s="151" t="n">
        <v>3</v>
      </c>
      <c r="Z8" s="152" t="n"/>
      <c r="AA8" s="152" t="n"/>
      <c r="AB8" s="152" t="n"/>
    </row>
    <row r="9" ht="25.5" customHeight="1" s="90">
      <c r="B9" s="150" t="inlineStr">
        <is>
          <t>CRITICITÉ</t>
        </is>
      </c>
      <c r="E9" s="153" t="inlineStr">
        <is>
          <t>●●</t>
        </is>
      </c>
      <c r="F9" s="154" t="inlineStr">
        <is>
          <t>●●●</t>
        </is>
      </c>
      <c r="G9" s="153" t="inlineStr">
        <is>
          <t>●●</t>
        </is>
      </c>
      <c r="H9" s="154" t="inlineStr">
        <is>
          <t>●●●</t>
        </is>
      </c>
      <c r="I9" s="153" t="inlineStr">
        <is>
          <t>●●</t>
        </is>
      </c>
      <c r="J9" s="155" t="inlineStr">
        <is>
          <t>●</t>
        </is>
      </c>
      <c r="K9" s="155" t="inlineStr">
        <is>
          <t>●</t>
        </is>
      </c>
      <c r="L9" s="155" t="inlineStr">
        <is>
          <t>●</t>
        </is>
      </c>
      <c r="M9" s="153" t="inlineStr">
        <is>
          <t>●●</t>
        </is>
      </c>
      <c r="N9" s="153" t="inlineStr">
        <is>
          <t>●●</t>
        </is>
      </c>
      <c r="O9" s="153" t="inlineStr">
        <is>
          <t>●●</t>
        </is>
      </c>
      <c r="P9" s="153" t="inlineStr">
        <is>
          <t>●●</t>
        </is>
      </c>
      <c r="Q9" s="153" t="inlineStr">
        <is>
          <t>●●</t>
        </is>
      </c>
      <c r="R9" s="154" t="inlineStr">
        <is>
          <t>●●●</t>
        </is>
      </c>
      <c r="S9" s="154" t="inlineStr">
        <is>
          <t>●●●</t>
        </is>
      </c>
      <c r="T9" s="153" t="inlineStr">
        <is>
          <t>●●</t>
        </is>
      </c>
      <c r="U9" s="153" t="inlineStr">
        <is>
          <t>●●</t>
        </is>
      </c>
      <c r="V9" s="154" t="inlineStr">
        <is>
          <t>●●●</t>
        </is>
      </c>
      <c r="W9" s="153" t="inlineStr">
        <is>
          <t>●●</t>
        </is>
      </c>
      <c r="X9" s="153" t="inlineStr">
        <is>
          <t>●●</t>
        </is>
      </c>
      <c r="Y9" s="154" t="inlineStr">
        <is>
          <t>●●●</t>
        </is>
      </c>
      <c r="Z9" s="152" t="n"/>
      <c r="AA9" s="152" t="n"/>
      <c r="AB9" s="152" t="n"/>
    </row>
    <row r="10" ht="25.5" customHeight="1" s="90">
      <c r="B10" s="156" t="inlineStr">
        <is>
          <t>E001</t>
        </is>
      </c>
      <c r="C10" s="128" t="inlineStr">
        <is>
          <t>Bennani Sara</t>
        </is>
      </c>
      <c r="D10" s="129" t="inlineStr">
        <is>
          <t>Responsable RH</t>
        </is>
      </c>
      <c r="E10" s="157" t="n">
        <v>2</v>
      </c>
      <c r="F10" s="157" t="n">
        <v>1</v>
      </c>
      <c r="G10" s="157" t="n">
        <v>2</v>
      </c>
      <c r="H10" s="157" t="n">
        <v>3</v>
      </c>
      <c r="I10" s="157" t="n">
        <v>2</v>
      </c>
      <c r="J10" s="157" t="n">
        <v>1</v>
      </c>
      <c r="K10" s="157" t="n">
        <v>2</v>
      </c>
      <c r="L10" s="157" t="n">
        <v>2</v>
      </c>
      <c r="M10" s="157" t="n">
        <v>3</v>
      </c>
      <c r="N10" s="157" t="n">
        <v>1</v>
      </c>
      <c r="O10" s="157" t="n">
        <v>1</v>
      </c>
      <c r="P10" s="157" t="n">
        <v>2</v>
      </c>
      <c r="Q10" s="157" t="n">
        <v>3</v>
      </c>
      <c r="R10" s="157" t="n">
        <v>3</v>
      </c>
      <c r="S10" s="157" t="n">
        <v>1</v>
      </c>
      <c r="T10" s="157" t="n">
        <v>3</v>
      </c>
      <c r="U10" s="157" t="n">
        <v>4</v>
      </c>
      <c r="V10" s="157" t="n">
        <v>2</v>
      </c>
      <c r="W10" s="157" t="n">
        <v>3</v>
      </c>
      <c r="X10" s="157" t="n">
        <v>2</v>
      </c>
      <c r="Y10" s="157" t="n">
        <v>1</v>
      </c>
      <c r="Z10" s="158">
        <f>AVERAGE(E10:Y10)</f>
        <v/>
      </c>
      <c r="AA10" s="159">
        <f>AVERAGE(E8:Y8)-AVERAGE(E10:Y10)</f>
        <v/>
      </c>
      <c r="AB10" s="160">
        <f>SUMPRODUCT(--(E10:Y10&gt;=E8:Y8))&amp;" / "&amp;COUNTA(E8:Y8)</f>
        <v/>
      </c>
    </row>
    <row r="11" ht="25.5" customHeight="1" s="90">
      <c r="B11" s="161" t="inlineStr">
        <is>
          <t>E002</t>
        </is>
      </c>
      <c r="C11" s="134" t="inlineStr">
        <is>
          <t>El Amrani Karim</t>
        </is>
      </c>
      <c r="D11" s="135" t="inlineStr">
        <is>
          <t>Chargé de formation</t>
        </is>
      </c>
      <c r="E11" s="157" t="n">
        <v>2</v>
      </c>
      <c r="F11" s="157" t="n">
        <v>4</v>
      </c>
      <c r="G11" s="157" t="n">
        <v>2</v>
      </c>
      <c r="H11" s="157" t="n">
        <v>3</v>
      </c>
      <c r="I11" s="157" t="n">
        <v>1</v>
      </c>
      <c r="J11" s="157" t="n">
        <v>2</v>
      </c>
      <c r="K11" s="157" t="n">
        <v>3</v>
      </c>
      <c r="L11" s="157" t="n">
        <v>2</v>
      </c>
      <c r="M11" s="157" t="n">
        <v>1</v>
      </c>
      <c r="N11" s="157" t="n">
        <v>4</v>
      </c>
      <c r="O11" s="157" t="n">
        <v>2</v>
      </c>
      <c r="P11" s="157" t="n">
        <v>3</v>
      </c>
      <c r="Q11" s="157" t="n">
        <v>3</v>
      </c>
      <c r="R11" s="157" t="n">
        <v>3</v>
      </c>
      <c r="S11" s="157" t="n">
        <v>1</v>
      </c>
      <c r="T11" s="157" t="n">
        <v>4</v>
      </c>
      <c r="U11" s="157" t="n">
        <v>2</v>
      </c>
      <c r="V11" s="157" t="n">
        <v>3</v>
      </c>
      <c r="W11" s="157" t="n">
        <v>1</v>
      </c>
      <c r="X11" s="157" t="n">
        <v>2</v>
      </c>
      <c r="Y11" s="157" t="n">
        <v>3</v>
      </c>
      <c r="Z11" s="158">
        <f>AVERAGE(E11:Y11)</f>
        <v/>
      </c>
      <c r="AA11" s="159">
        <f>AVERAGE(E8:Y8)-AVERAGE(E11:Y11)</f>
        <v/>
      </c>
      <c r="AB11" s="160">
        <f>SUMPRODUCT(--(E11:Y11&gt;=E8:Y8))&amp;" / "&amp;COUNTA(E8:Y8)</f>
        <v/>
      </c>
    </row>
    <row r="12" ht="25.5" customHeight="1" s="90">
      <c r="B12" s="156" t="inlineStr">
        <is>
          <t>E003</t>
        </is>
      </c>
      <c r="C12" s="128" t="inlineStr">
        <is>
          <t>Tazi Leila</t>
        </is>
      </c>
      <c r="D12" s="129" t="inlineStr">
        <is>
          <t>Chef de projet senior</t>
        </is>
      </c>
      <c r="E12" s="157" t="n">
        <v>3</v>
      </c>
      <c r="F12" s="157" t="n">
        <v>2</v>
      </c>
      <c r="G12" s="157" t="n">
        <v>0</v>
      </c>
      <c r="H12" s="157" t="n">
        <v>3</v>
      </c>
      <c r="I12" s="157" t="n">
        <v>2</v>
      </c>
      <c r="J12" s="157" t="n">
        <v>1</v>
      </c>
      <c r="K12" s="157" t="n">
        <v>3</v>
      </c>
      <c r="L12" s="157" t="n">
        <v>2</v>
      </c>
      <c r="M12" s="157" t="n">
        <v>3</v>
      </c>
      <c r="N12" s="157" t="n">
        <v>3</v>
      </c>
      <c r="O12" s="157" t="n">
        <v>4</v>
      </c>
      <c r="P12" s="157" t="n">
        <v>3</v>
      </c>
      <c r="Q12" s="157" t="n">
        <v>2</v>
      </c>
      <c r="R12" s="157" t="n">
        <v>3</v>
      </c>
      <c r="S12" s="157" t="n">
        <v>3</v>
      </c>
      <c r="T12" s="157" t="n">
        <v>3</v>
      </c>
      <c r="U12" s="157" t="n">
        <v>3</v>
      </c>
      <c r="V12" s="157" t="n">
        <v>1</v>
      </c>
      <c r="W12" s="157" t="n">
        <v>1</v>
      </c>
      <c r="X12" s="157" t="n">
        <v>2</v>
      </c>
      <c r="Y12" s="157" t="n">
        <v>2</v>
      </c>
      <c r="Z12" s="158">
        <f>AVERAGE(E12:Y12)</f>
        <v/>
      </c>
      <c r="AA12" s="159">
        <f>AVERAGE(E8:Y8)-AVERAGE(E12:Y12)</f>
        <v/>
      </c>
      <c r="AB12" s="160">
        <f>SUMPRODUCT(--(E12:Y12&gt;=E8:Y8))&amp;" / "&amp;COUNTA(E8:Y8)</f>
        <v/>
      </c>
    </row>
    <row r="13" ht="25.5" customHeight="1" s="90">
      <c r="B13" s="161" t="inlineStr">
        <is>
          <t>E004</t>
        </is>
      </c>
      <c r="C13" s="134" t="inlineStr">
        <is>
          <t>El Mansouri Hassan</t>
        </is>
      </c>
      <c r="D13" s="135" t="inlineStr">
        <is>
          <t>Directeur des opérations</t>
        </is>
      </c>
      <c r="E13" s="157" t="n">
        <v>4</v>
      </c>
      <c r="F13" s="157" t="n">
        <v>4</v>
      </c>
      <c r="G13" s="157" t="n">
        <v>2</v>
      </c>
      <c r="H13" s="157" t="n">
        <v>3</v>
      </c>
      <c r="I13" s="157" t="n">
        <v>2</v>
      </c>
      <c r="J13" s="157" t="n">
        <v>0</v>
      </c>
      <c r="K13" s="157" t="n">
        <v>3</v>
      </c>
      <c r="L13" s="157" t="n">
        <v>1</v>
      </c>
      <c r="M13" s="157" t="n">
        <v>2</v>
      </c>
      <c r="N13" s="157" t="n">
        <v>4</v>
      </c>
      <c r="O13" s="157" t="n">
        <v>3</v>
      </c>
      <c r="P13" s="157" t="n">
        <v>2</v>
      </c>
      <c r="Q13" s="157" t="n">
        <v>3</v>
      </c>
      <c r="R13" s="157" t="n">
        <v>3</v>
      </c>
      <c r="S13" s="157" t="n">
        <v>3</v>
      </c>
      <c r="T13" s="157" t="n">
        <v>4</v>
      </c>
      <c r="U13" s="157" t="n">
        <v>4</v>
      </c>
      <c r="V13" s="157" t="n">
        <v>3</v>
      </c>
      <c r="W13" s="157" t="n">
        <v>1</v>
      </c>
      <c r="X13" s="157" t="n">
        <v>2</v>
      </c>
      <c r="Y13" s="157" t="n">
        <v>2</v>
      </c>
      <c r="Z13" s="158">
        <f>AVERAGE(E13:Y13)</f>
        <v/>
      </c>
      <c r="AA13" s="159">
        <f>AVERAGE(E8:Y8)-AVERAGE(E13:Y13)</f>
        <v/>
      </c>
      <c r="AB13" s="160">
        <f>SUMPRODUCT(--(E13:Y13&gt;=E8:Y8))&amp;" / "&amp;COUNTA(E8:Y8)</f>
        <v/>
      </c>
    </row>
    <row r="14" ht="25.5" customHeight="1" s="90">
      <c r="B14" s="156" t="inlineStr">
        <is>
          <t>E005</t>
        </is>
      </c>
      <c r="C14" s="128" t="inlineStr">
        <is>
          <t>Idrissi Yasmine</t>
        </is>
      </c>
      <c r="D14" s="129" t="inlineStr">
        <is>
          <t>Analyste data</t>
        </is>
      </c>
      <c r="E14" s="157" t="n">
        <v>3</v>
      </c>
      <c r="F14" s="157" t="n">
        <v>3</v>
      </c>
      <c r="G14" s="157" t="n">
        <v>3</v>
      </c>
      <c r="H14" s="157" t="n">
        <v>4</v>
      </c>
      <c r="I14" s="157" t="n">
        <v>2</v>
      </c>
      <c r="J14" s="157" t="n">
        <v>2</v>
      </c>
      <c r="K14" s="157" t="n">
        <v>2</v>
      </c>
      <c r="L14" s="157" t="n">
        <v>4</v>
      </c>
      <c r="M14" s="157" t="n">
        <v>1</v>
      </c>
      <c r="N14" s="157" t="n">
        <v>1</v>
      </c>
      <c r="O14" s="157" t="n">
        <v>2</v>
      </c>
      <c r="P14" s="157" t="n">
        <v>2</v>
      </c>
      <c r="Q14" s="157" t="n">
        <v>2</v>
      </c>
      <c r="R14" s="157" t="n">
        <v>4</v>
      </c>
      <c r="S14" s="157" t="n">
        <v>2</v>
      </c>
      <c r="T14" s="157" t="n">
        <v>4</v>
      </c>
      <c r="U14" s="157" t="n">
        <v>4</v>
      </c>
      <c r="V14" s="157" t="n">
        <v>3</v>
      </c>
      <c r="W14" s="157" t="n">
        <v>2</v>
      </c>
      <c r="X14" s="157" t="n">
        <v>0</v>
      </c>
      <c r="Y14" s="157" t="n">
        <v>2</v>
      </c>
      <c r="Z14" s="158">
        <f>AVERAGE(E14:Y14)</f>
        <v/>
      </c>
      <c r="AA14" s="159">
        <f>AVERAGE(E8:Y8)-AVERAGE(E14:Y14)</f>
        <v/>
      </c>
      <c r="AB14" s="160">
        <f>SUMPRODUCT(--(E14:Y14&gt;=E8:Y8))&amp;" / "&amp;COUNTA(E8:Y8)</f>
        <v/>
      </c>
    </row>
    <row r="15" ht="25.5" customHeight="1" s="90">
      <c r="B15" s="161" t="inlineStr">
        <is>
          <t>E006</t>
        </is>
      </c>
      <c r="C15" s="134" t="inlineStr">
        <is>
          <t>El Fassi Omar</t>
        </is>
      </c>
      <c r="D15" s="135" t="inlineStr">
        <is>
          <t>Responsable contrôle de gestion</t>
        </is>
      </c>
      <c r="E15" s="157" t="n">
        <v>3</v>
      </c>
      <c r="F15" s="157" t="n">
        <v>3</v>
      </c>
      <c r="G15" s="157" t="n">
        <v>1</v>
      </c>
      <c r="H15" s="157" t="n">
        <v>3</v>
      </c>
      <c r="I15" s="157" t="n">
        <v>3</v>
      </c>
      <c r="J15" s="157" t="n">
        <v>1</v>
      </c>
      <c r="K15" s="157" t="n">
        <v>4</v>
      </c>
      <c r="L15" s="157" t="n">
        <v>1</v>
      </c>
      <c r="M15" s="157" t="n">
        <v>2</v>
      </c>
      <c r="N15" s="157" t="n">
        <v>2</v>
      </c>
      <c r="O15" s="157" t="n">
        <v>2</v>
      </c>
      <c r="P15" s="157" t="n">
        <v>3</v>
      </c>
      <c r="Q15" s="157" t="n">
        <v>3</v>
      </c>
      <c r="R15" s="157" t="n">
        <v>2</v>
      </c>
      <c r="S15" s="157" t="n">
        <v>3</v>
      </c>
      <c r="T15" s="157" t="n">
        <v>2</v>
      </c>
      <c r="U15" s="157" t="n">
        <v>1</v>
      </c>
      <c r="V15" s="157" t="n">
        <v>2</v>
      </c>
      <c r="W15" s="157" t="n">
        <v>3</v>
      </c>
      <c r="X15" s="157" t="n">
        <v>0</v>
      </c>
      <c r="Y15" s="157" t="n">
        <v>2</v>
      </c>
      <c r="Z15" s="158">
        <f>AVERAGE(E15:Y15)</f>
        <v/>
      </c>
      <c r="AA15" s="159">
        <f>AVERAGE(E8:Y8)-AVERAGE(E15:Y15)</f>
        <v/>
      </c>
      <c r="AB15" s="160">
        <f>SUMPRODUCT(--(E15:Y15&gt;=E8:Y8))&amp;" / "&amp;COUNTA(E8:Y8)</f>
        <v/>
      </c>
    </row>
    <row r="16" ht="25.5" customHeight="1" s="90">
      <c r="B16" s="156" t="inlineStr">
        <is>
          <t>E007</t>
        </is>
      </c>
      <c r="C16" s="128" t="inlineStr">
        <is>
          <t>Berrada Anas</t>
        </is>
      </c>
      <c r="D16" s="129" t="inlineStr">
        <is>
          <t>Chef de projet junior</t>
        </is>
      </c>
      <c r="E16" s="157" t="n">
        <v>3</v>
      </c>
      <c r="F16" s="157" t="n">
        <v>3</v>
      </c>
      <c r="G16" s="157" t="n">
        <v>2</v>
      </c>
      <c r="H16" s="157" t="n">
        <v>1</v>
      </c>
      <c r="I16" s="157" t="n">
        <v>2</v>
      </c>
      <c r="J16" s="157" t="n">
        <v>1</v>
      </c>
      <c r="K16" s="157" t="n">
        <v>2</v>
      </c>
      <c r="L16" s="157" t="n">
        <v>4</v>
      </c>
      <c r="M16" s="157" t="n">
        <v>1</v>
      </c>
      <c r="N16" s="157" t="n">
        <v>2</v>
      </c>
      <c r="O16" s="157" t="n">
        <v>2</v>
      </c>
      <c r="P16" s="157" t="n">
        <v>4</v>
      </c>
      <c r="Q16" s="157" t="n">
        <v>2</v>
      </c>
      <c r="R16" s="157" t="n">
        <v>3</v>
      </c>
      <c r="S16" s="157" t="n">
        <v>4</v>
      </c>
      <c r="T16" s="157" t="n">
        <v>3</v>
      </c>
      <c r="U16" s="157" t="n">
        <v>3</v>
      </c>
      <c r="V16" s="157" t="n">
        <v>2</v>
      </c>
      <c r="W16" s="157" t="n">
        <v>3</v>
      </c>
      <c r="X16" s="157" t="n">
        <v>2</v>
      </c>
      <c r="Y16" s="157" t="n">
        <v>4</v>
      </c>
      <c r="Z16" s="158">
        <f>AVERAGE(E16:Y16)</f>
        <v/>
      </c>
      <c r="AA16" s="159">
        <f>AVERAGE(E8:Y8)-AVERAGE(E16:Y16)</f>
        <v/>
      </c>
      <c r="AB16" s="160">
        <f>SUMPRODUCT(--(E16:Y16&gt;=E8:Y8))&amp;" / "&amp;COUNTA(E8:Y8)</f>
        <v/>
      </c>
    </row>
    <row r="17" ht="25.5" customHeight="1" s="90">
      <c r="B17" s="161" t="inlineStr">
        <is>
          <t>E008</t>
        </is>
      </c>
      <c r="C17" s="134" t="inlineStr">
        <is>
          <t>Chraibi Nadia</t>
        </is>
      </c>
      <c r="D17" s="135" t="inlineStr">
        <is>
          <t>Responsable communication</t>
        </is>
      </c>
      <c r="E17" s="157" t="n">
        <v>4</v>
      </c>
      <c r="F17" s="157" t="n">
        <v>2</v>
      </c>
      <c r="G17" s="157" t="n">
        <v>2</v>
      </c>
      <c r="H17" s="157" t="n">
        <v>3</v>
      </c>
      <c r="I17" s="157" t="n">
        <v>1</v>
      </c>
      <c r="J17" s="157" t="n">
        <v>2</v>
      </c>
      <c r="K17" s="157" t="n">
        <v>1</v>
      </c>
      <c r="L17" s="157" t="n">
        <v>3</v>
      </c>
      <c r="M17" s="157" t="n">
        <v>2</v>
      </c>
      <c r="N17" s="157" t="n">
        <v>1</v>
      </c>
      <c r="O17" s="157" t="n">
        <v>2</v>
      </c>
      <c r="P17" s="157" t="n">
        <v>1</v>
      </c>
      <c r="Q17" s="157" t="n">
        <v>3</v>
      </c>
      <c r="R17" s="157" t="n">
        <v>2</v>
      </c>
      <c r="S17" s="157" t="n">
        <v>1</v>
      </c>
      <c r="T17" s="157" t="n">
        <v>3</v>
      </c>
      <c r="U17" s="157" t="n">
        <v>2</v>
      </c>
      <c r="V17" s="157" t="n">
        <v>2</v>
      </c>
      <c r="W17" s="157" t="n">
        <v>2</v>
      </c>
      <c r="X17" s="157" t="n">
        <v>3</v>
      </c>
      <c r="Y17" s="157" t="n">
        <v>3</v>
      </c>
      <c r="Z17" s="158">
        <f>AVERAGE(E17:Y17)</f>
        <v/>
      </c>
      <c r="AA17" s="159">
        <f>AVERAGE(E8:Y8)-AVERAGE(E17:Y17)</f>
        <v/>
      </c>
      <c r="AB17" s="160">
        <f>SUMPRODUCT(--(E17:Y17&gt;=E8:Y8))&amp;" / "&amp;COUNTA(E8:Y8)</f>
        <v/>
      </c>
    </row>
    <row r="18" ht="25.5" customHeight="1" s="90">
      <c r="B18" s="156" t="inlineStr">
        <is>
          <t>E009</t>
        </is>
      </c>
      <c r="C18" s="128" t="inlineStr">
        <is>
          <t>Lahlou Mehdi</t>
        </is>
      </c>
      <c r="D18" s="129" t="inlineStr">
        <is>
          <t>Ingénieur d'études</t>
        </is>
      </c>
      <c r="E18" s="157" t="n">
        <v>2</v>
      </c>
      <c r="F18" s="157" t="n">
        <v>4</v>
      </c>
      <c r="G18" s="157" t="n">
        <v>2</v>
      </c>
      <c r="H18" s="157" t="n">
        <v>4</v>
      </c>
      <c r="I18" s="157" t="n">
        <v>3</v>
      </c>
      <c r="J18" s="157" t="n">
        <v>2</v>
      </c>
      <c r="K18" s="157" t="n">
        <v>2</v>
      </c>
      <c r="L18" s="157" t="n">
        <v>2</v>
      </c>
      <c r="M18" s="157" t="n">
        <v>3</v>
      </c>
      <c r="N18" s="157" t="n">
        <v>3</v>
      </c>
      <c r="O18" s="157" t="n">
        <v>4</v>
      </c>
      <c r="P18" s="157" t="n">
        <v>4</v>
      </c>
      <c r="Q18" s="157" t="n">
        <v>4</v>
      </c>
      <c r="R18" s="157" t="n">
        <v>1</v>
      </c>
      <c r="S18" s="157" t="n">
        <v>2</v>
      </c>
      <c r="T18" s="157" t="n">
        <v>1</v>
      </c>
      <c r="U18" s="157" t="n">
        <v>4</v>
      </c>
      <c r="V18" s="157" t="n">
        <v>2</v>
      </c>
      <c r="W18" s="157" t="n">
        <v>1</v>
      </c>
      <c r="X18" s="157" t="n">
        <v>2</v>
      </c>
      <c r="Y18" s="157" t="n">
        <v>3</v>
      </c>
      <c r="Z18" s="158">
        <f>AVERAGE(E18:Y18)</f>
        <v/>
      </c>
      <c r="AA18" s="159">
        <f>AVERAGE(E8:Y8)-AVERAGE(E18:Y18)</f>
        <v/>
      </c>
      <c r="AB18" s="160">
        <f>SUMPRODUCT(--(E18:Y18&gt;=E8:Y8))&amp;" / "&amp;COUNTA(E8:Y8)</f>
        <v/>
      </c>
    </row>
    <row r="19" ht="25.5" customHeight="1" s="90">
      <c r="B19" s="161" t="inlineStr">
        <is>
          <t>E010</t>
        </is>
      </c>
      <c r="C19" s="134" t="inlineStr">
        <is>
          <t>Saidi Imane</t>
        </is>
      </c>
      <c r="D19" s="135" t="inlineStr">
        <is>
          <t>Assistante RH</t>
        </is>
      </c>
      <c r="E19" s="157" t="n">
        <v>3</v>
      </c>
      <c r="F19" s="157" t="n">
        <v>4</v>
      </c>
      <c r="G19" s="157" t="n">
        <v>1</v>
      </c>
      <c r="H19" s="157" t="n">
        <v>4</v>
      </c>
      <c r="I19" s="157" t="n">
        <v>1</v>
      </c>
      <c r="J19" s="157" t="n">
        <v>2</v>
      </c>
      <c r="K19" s="157" t="n">
        <v>4</v>
      </c>
      <c r="L19" s="157" t="n">
        <v>3</v>
      </c>
      <c r="M19" s="157" t="n">
        <v>1</v>
      </c>
      <c r="N19" s="157" t="n">
        <v>4</v>
      </c>
      <c r="O19" s="157" t="n">
        <v>2</v>
      </c>
      <c r="P19" s="157" t="n">
        <v>1</v>
      </c>
      <c r="Q19" s="157" t="n">
        <v>1</v>
      </c>
      <c r="R19" s="157" t="n">
        <v>2</v>
      </c>
      <c r="S19" s="157" t="n">
        <v>3</v>
      </c>
      <c r="T19" s="157" t="n">
        <v>2</v>
      </c>
      <c r="U19" s="157" t="n">
        <v>4</v>
      </c>
      <c r="V19" s="157" t="n">
        <v>3</v>
      </c>
      <c r="W19" s="157" t="n">
        <v>3</v>
      </c>
      <c r="X19" s="157" t="n">
        <v>2</v>
      </c>
      <c r="Y19" s="157" t="n">
        <v>4</v>
      </c>
      <c r="Z19" s="158">
        <f>AVERAGE(E19:Y19)</f>
        <v/>
      </c>
      <c r="AA19" s="159">
        <f>AVERAGE(E8:Y8)-AVERAGE(E19:Y19)</f>
        <v/>
      </c>
      <c r="AB19" s="160">
        <f>SUMPRODUCT(--(E19:Y19&gt;=E8:Y8))&amp;" / "&amp;COUNTA(E8:Y8)</f>
        <v/>
      </c>
    </row>
    <row r="20" ht="7.5" customHeight="1" s="90"/>
    <row r="21" ht="25.5" customHeight="1" s="90">
      <c r="B21" s="162" t="inlineStr">
        <is>
          <t>Niveau moyen équipe</t>
        </is>
      </c>
      <c r="C21" s="163" t="n"/>
      <c r="D21" s="163" t="n"/>
      <c r="E21" s="164">
        <f>AVERAGE(E10:E19)</f>
        <v/>
      </c>
      <c r="F21" s="164">
        <f>AVERAGE(F10:F19)</f>
        <v/>
      </c>
      <c r="G21" s="164">
        <f>AVERAGE(G10:G19)</f>
        <v/>
      </c>
      <c r="H21" s="164">
        <f>AVERAGE(H10:H19)</f>
        <v/>
      </c>
      <c r="I21" s="164">
        <f>AVERAGE(I10:I19)</f>
        <v/>
      </c>
      <c r="J21" s="164">
        <f>AVERAGE(J10:J19)</f>
        <v/>
      </c>
      <c r="K21" s="164">
        <f>AVERAGE(K10:K19)</f>
        <v/>
      </c>
      <c r="L21" s="164">
        <f>AVERAGE(L10:L19)</f>
        <v/>
      </c>
      <c r="M21" s="164">
        <f>AVERAGE(M10:M19)</f>
        <v/>
      </c>
      <c r="N21" s="164">
        <f>AVERAGE(N10:N19)</f>
        <v/>
      </c>
      <c r="O21" s="164">
        <f>AVERAGE(O10:O19)</f>
        <v/>
      </c>
      <c r="P21" s="164">
        <f>AVERAGE(P10:P19)</f>
        <v/>
      </c>
      <c r="Q21" s="164">
        <f>AVERAGE(Q10:Q19)</f>
        <v/>
      </c>
      <c r="R21" s="164">
        <f>AVERAGE(R10:R19)</f>
        <v/>
      </c>
      <c r="S21" s="164">
        <f>AVERAGE(S10:S19)</f>
        <v/>
      </c>
      <c r="T21" s="164">
        <f>AVERAGE(T10:T19)</f>
        <v/>
      </c>
      <c r="U21" s="164">
        <f>AVERAGE(U10:U19)</f>
        <v/>
      </c>
      <c r="V21" s="164">
        <f>AVERAGE(V10:V19)</f>
        <v/>
      </c>
      <c r="W21" s="164">
        <f>AVERAGE(W10:W19)</f>
        <v/>
      </c>
      <c r="X21" s="164">
        <f>AVERAGE(X10:X19)</f>
        <v/>
      </c>
      <c r="Y21" s="164">
        <f>AVERAGE(Y10:Y19)</f>
        <v/>
      </c>
    </row>
    <row r="22" ht="25.5" customHeight="1" s="90">
      <c r="B22" s="162" t="inlineStr">
        <is>
          <t>Taux de couverture</t>
        </is>
      </c>
      <c r="C22" s="163" t="n"/>
      <c r="D22" s="163" t="n"/>
      <c r="E22" s="165">
        <f>COUNTIF(E10:E19,"&gt;="&amp;E8)/COUNTA(E10:E19)</f>
        <v/>
      </c>
      <c r="F22" s="165">
        <f>COUNTIF(F10:F19,"&gt;="&amp;F8)/COUNTA(F10:F19)</f>
        <v/>
      </c>
      <c r="G22" s="165">
        <f>COUNTIF(G10:G19,"&gt;="&amp;G8)/COUNTA(G10:G19)</f>
        <v/>
      </c>
      <c r="H22" s="165">
        <f>COUNTIF(H10:H19,"&gt;="&amp;H8)/COUNTA(H10:H19)</f>
        <v/>
      </c>
      <c r="I22" s="165">
        <f>COUNTIF(I10:I19,"&gt;="&amp;I8)/COUNTA(I10:I19)</f>
        <v/>
      </c>
      <c r="J22" s="165">
        <f>COUNTIF(J10:J19,"&gt;="&amp;J8)/COUNTA(J10:J19)</f>
        <v/>
      </c>
      <c r="K22" s="165">
        <f>COUNTIF(K10:K19,"&gt;="&amp;K8)/COUNTA(K10:K19)</f>
        <v/>
      </c>
      <c r="L22" s="165">
        <f>COUNTIF(L10:L19,"&gt;="&amp;L8)/COUNTA(L10:L19)</f>
        <v/>
      </c>
      <c r="M22" s="165">
        <f>COUNTIF(M10:M19,"&gt;="&amp;M8)/COUNTA(M10:M19)</f>
        <v/>
      </c>
      <c r="N22" s="165">
        <f>COUNTIF(N10:N19,"&gt;="&amp;N8)/COUNTA(N10:N19)</f>
        <v/>
      </c>
      <c r="O22" s="165">
        <f>COUNTIF(O10:O19,"&gt;="&amp;O8)/COUNTA(O10:O19)</f>
        <v/>
      </c>
      <c r="P22" s="165">
        <f>COUNTIF(P10:P19,"&gt;="&amp;P8)/COUNTA(P10:P19)</f>
        <v/>
      </c>
      <c r="Q22" s="165">
        <f>COUNTIF(Q10:Q19,"&gt;="&amp;Q8)/COUNTA(Q10:Q19)</f>
        <v/>
      </c>
      <c r="R22" s="165">
        <f>COUNTIF(R10:R19,"&gt;="&amp;R8)/COUNTA(R10:R19)</f>
        <v/>
      </c>
      <c r="S22" s="165">
        <f>COUNTIF(S10:S19,"&gt;="&amp;S8)/COUNTA(S10:S19)</f>
        <v/>
      </c>
      <c r="T22" s="165">
        <f>COUNTIF(T10:T19,"&gt;="&amp;T8)/COUNTA(T10:T19)</f>
        <v/>
      </c>
      <c r="U22" s="165">
        <f>COUNTIF(U10:U19,"&gt;="&amp;U8)/COUNTA(U10:U19)</f>
        <v/>
      </c>
      <c r="V22" s="165">
        <f>COUNTIF(V10:V19,"&gt;="&amp;V8)/COUNTA(V10:V19)</f>
        <v/>
      </c>
      <c r="W22" s="165">
        <f>COUNTIF(W10:W19,"&gt;="&amp;W8)/COUNTA(W10:W19)</f>
        <v/>
      </c>
      <c r="X22" s="165">
        <f>COUNTIF(X10:X19,"&gt;="&amp;X8)/COUNTA(X10:X19)</f>
        <v/>
      </c>
      <c r="Y22" s="165">
        <f>COUNTIF(Y10:Y19,"&gt;="&amp;Y8)/COUNTA(Y10:Y19)</f>
        <v/>
      </c>
    </row>
    <row r="23" ht="25.5" customHeight="1" s="90">
      <c r="B23" s="162" t="inlineStr">
        <is>
          <t>Écart moyen</t>
        </is>
      </c>
      <c r="C23" s="163" t="n"/>
      <c r="D23" s="163" t="n"/>
      <c r="E23" s="166">
        <f>E8-AVERAGE(E10:E19)</f>
        <v/>
      </c>
      <c r="F23" s="166">
        <f>F8-AVERAGE(F10:F19)</f>
        <v/>
      </c>
      <c r="G23" s="166">
        <f>G8-AVERAGE(G10:G19)</f>
        <v/>
      </c>
      <c r="H23" s="166">
        <f>H8-AVERAGE(H10:H19)</f>
        <v/>
      </c>
      <c r="I23" s="166">
        <f>I8-AVERAGE(I10:I19)</f>
        <v/>
      </c>
      <c r="J23" s="166">
        <f>J8-AVERAGE(J10:J19)</f>
        <v/>
      </c>
      <c r="K23" s="166">
        <f>K8-AVERAGE(K10:K19)</f>
        <v/>
      </c>
      <c r="L23" s="166">
        <f>L8-AVERAGE(L10:L19)</f>
        <v/>
      </c>
      <c r="M23" s="166">
        <f>M8-AVERAGE(M10:M19)</f>
        <v/>
      </c>
      <c r="N23" s="166">
        <f>N8-AVERAGE(N10:N19)</f>
        <v/>
      </c>
      <c r="O23" s="166">
        <f>O8-AVERAGE(O10:O19)</f>
        <v/>
      </c>
      <c r="P23" s="166">
        <f>P8-AVERAGE(P10:P19)</f>
        <v/>
      </c>
      <c r="Q23" s="166">
        <f>Q8-AVERAGE(Q10:Q19)</f>
        <v/>
      </c>
      <c r="R23" s="166">
        <f>R8-AVERAGE(R10:R19)</f>
        <v/>
      </c>
      <c r="S23" s="166">
        <f>S8-AVERAGE(S10:S19)</f>
        <v/>
      </c>
      <c r="T23" s="166">
        <f>T8-AVERAGE(T10:T19)</f>
        <v/>
      </c>
      <c r="U23" s="166">
        <f>U8-AVERAGE(U10:U19)</f>
        <v/>
      </c>
      <c r="V23" s="166">
        <f>V8-AVERAGE(V10:V19)</f>
        <v/>
      </c>
      <c r="W23" s="166">
        <f>W8-AVERAGE(W10:W19)</f>
        <v/>
      </c>
      <c r="X23" s="166">
        <f>X8-AVERAGE(X10:X19)</f>
        <v/>
      </c>
      <c r="Y23" s="166">
        <f>Y8-AVERAGE(Y10:Y19)</f>
        <v/>
      </c>
    </row>
  </sheetData>
  <sheetProtection selectLockedCells="0" selectUnlockedCells="0" sheet="1" objects="1" insertRows="1" insertHyperlinks="1" autoFilter="1" scenarios="1" formatColumns="1" deleteColumns="1" insertColumns="1" pivotTables="1" deleteRows="1" formatCells="1" formatRows="1" sort="1" password="C1FA"/>
  <mergeCells count="11">
    <mergeCell ref="B5:D7"/>
    <mergeCell ref="B23:D23"/>
    <mergeCell ref="B22:D22"/>
    <mergeCell ref="B8:D8"/>
    <mergeCell ref="B2:AB2"/>
    <mergeCell ref="AA5:AA7"/>
    <mergeCell ref="B9:D9"/>
    <mergeCell ref="B3:AB3"/>
    <mergeCell ref="B21:D21"/>
    <mergeCell ref="AB5:AB7"/>
    <mergeCell ref="Z5:Z7"/>
  </mergeCells>
  <conditionalFormatting sqref="E10:E19">
    <cfRule type="expression" rank="0" priority="2" equalAverage="0" aboveAverage="0" dxfId="3" text="" percent="0" bottom="0">
      <formula>AND(E10&lt;$E$8-1,E10&lt;&gt;"")</formula>
    </cfRule>
    <cfRule type="expression" rank="0" priority="3" equalAverage="0" aboveAverage="0" dxfId="4" text="" percent="0" bottom="0">
      <formula>AND(E10=$E$8-1)</formula>
    </cfRule>
    <cfRule type="expression" rank="0" priority="4" equalAverage="0" aboveAverage="0" dxfId="5" text="" percent="0" bottom="0">
      <formula>E10=$E$8</formula>
    </cfRule>
    <cfRule type="expression" rank="0" priority="5" equalAverage="0" aboveAverage="0" dxfId="6" text="" percent="0" bottom="0">
      <formula>E10&gt;$E$8</formula>
    </cfRule>
  </conditionalFormatting>
  <conditionalFormatting sqref="F10:F19">
    <cfRule type="expression" rank="0" priority="6" equalAverage="0" aboveAverage="0" dxfId="3" text="" percent="0" bottom="0">
      <formula>AND(F10&lt;$F$8-1,F10&lt;&gt;"")</formula>
    </cfRule>
    <cfRule type="expression" rank="0" priority="7" equalAverage="0" aboveAverage="0" dxfId="4" text="" percent="0" bottom="0">
      <formula>AND(F10=$F$8-1)</formula>
    </cfRule>
    <cfRule type="expression" rank="0" priority="8" equalAverage="0" aboveAverage="0" dxfId="5" text="" percent="0" bottom="0">
      <formula>F10=$F$8</formula>
    </cfRule>
    <cfRule type="expression" rank="0" priority="9" equalAverage="0" aboveAverage="0" dxfId="6" text="" percent="0" bottom="0">
      <formula>F10&gt;$F$8</formula>
    </cfRule>
  </conditionalFormatting>
  <conditionalFormatting sqref="G10:G19">
    <cfRule type="expression" rank="0" priority="10" equalAverage="0" aboveAverage="0" dxfId="3" text="" percent="0" bottom="0">
      <formula>AND(G10&lt;$G$8-1,G10&lt;&gt;"")</formula>
    </cfRule>
    <cfRule type="expression" rank="0" priority="11" equalAverage="0" aboveAverage="0" dxfId="4" text="" percent="0" bottom="0">
      <formula>AND(G10=$G$8-1)</formula>
    </cfRule>
    <cfRule type="expression" rank="0" priority="12" equalAverage="0" aboveAverage="0" dxfId="5" text="" percent="0" bottom="0">
      <formula>G10=$G$8</formula>
    </cfRule>
    <cfRule type="expression" rank="0" priority="13" equalAverage="0" aboveAverage="0" dxfId="6" text="" percent="0" bottom="0">
      <formula>G10&gt;$G$8</formula>
    </cfRule>
  </conditionalFormatting>
  <conditionalFormatting sqref="H10:H19">
    <cfRule type="expression" rank="0" priority="14" equalAverage="0" aboveAverage="0" dxfId="3" text="" percent="0" bottom="0">
      <formula>AND(H10&lt;$H$8-1,H10&lt;&gt;"")</formula>
    </cfRule>
    <cfRule type="expression" rank="0" priority="15" equalAverage="0" aboveAverage="0" dxfId="4" text="" percent="0" bottom="0">
      <formula>AND(H10=$H$8-1)</formula>
    </cfRule>
    <cfRule type="expression" rank="0" priority="16" equalAverage="0" aboveAverage="0" dxfId="5" text="" percent="0" bottom="0">
      <formula>H10=$H$8</formula>
    </cfRule>
    <cfRule type="expression" rank="0" priority="17" equalAverage="0" aboveAverage="0" dxfId="6" text="" percent="0" bottom="0">
      <formula>H10&gt;$H$8</formula>
    </cfRule>
  </conditionalFormatting>
  <conditionalFormatting sqref="I10:I19">
    <cfRule type="expression" rank="0" priority="18" equalAverage="0" aboveAverage="0" dxfId="3" text="" percent="0" bottom="0">
      <formula>AND(I10&lt;$I$8-1,I10&lt;&gt;"")</formula>
    </cfRule>
    <cfRule type="expression" rank="0" priority="19" equalAverage="0" aboveAverage="0" dxfId="4" text="" percent="0" bottom="0">
      <formula>AND(I10=$I$8-1)</formula>
    </cfRule>
    <cfRule type="expression" rank="0" priority="20" equalAverage="0" aboveAverage="0" dxfId="5" text="" percent="0" bottom="0">
      <formula>I10=$I$8</formula>
    </cfRule>
    <cfRule type="expression" rank="0" priority="21" equalAverage="0" aboveAverage="0" dxfId="6" text="" percent="0" bottom="0">
      <formula>I10&gt;$I$8</formula>
    </cfRule>
  </conditionalFormatting>
  <conditionalFormatting sqref="J10:J19">
    <cfRule type="expression" rank="0" priority="22" equalAverage="0" aboveAverage="0" dxfId="3" text="" percent="0" bottom="0">
      <formula>AND(J10&lt;$J$8-1,J10&lt;&gt;"")</formula>
    </cfRule>
    <cfRule type="expression" rank="0" priority="23" equalAverage="0" aboveAverage="0" dxfId="4" text="" percent="0" bottom="0">
      <formula>AND(J10=$J$8-1)</formula>
    </cfRule>
    <cfRule type="expression" rank="0" priority="24" equalAverage="0" aboveAverage="0" dxfId="5" text="" percent="0" bottom="0">
      <formula>J10=$J$8</formula>
    </cfRule>
    <cfRule type="expression" rank="0" priority="25" equalAverage="0" aboveAverage="0" dxfId="6" text="" percent="0" bottom="0">
      <formula>J10&gt;$J$8</formula>
    </cfRule>
  </conditionalFormatting>
  <conditionalFormatting sqref="K10:K19">
    <cfRule type="expression" rank="0" priority="26" equalAverage="0" aboveAverage="0" dxfId="3" text="" percent="0" bottom="0">
      <formula>AND(K10&lt;$K$8-1,K10&lt;&gt;"")</formula>
    </cfRule>
    <cfRule type="expression" rank="0" priority="27" equalAverage="0" aboveAverage="0" dxfId="4" text="" percent="0" bottom="0">
      <formula>AND(K10=$K$8-1)</formula>
    </cfRule>
    <cfRule type="expression" rank="0" priority="28" equalAverage="0" aboveAverage="0" dxfId="5" text="" percent="0" bottom="0">
      <formula>K10=$K$8</formula>
    </cfRule>
    <cfRule type="expression" rank="0" priority="29" equalAverage="0" aboveAverage="0" dxfId="6" text="" percent="0" bottom="0">
      <formula>K10&gt;$K$8</formula>
    </cfRule>
  </conditionalFormatting>
  <conditionalFormatting sqref="L10:L19">
    <cfRule type="expression" rank="0" priority="30" equalAverage="0" aboveAverage="0" dxfId="3" text="" percent="0" bottom="0">
      <formula>AND(L10&lt;$L$8-1,L10&lt;&gt;"")</formula>
    </cfRule>
    <cfRule type="expression" rank="0" priority="31" equalAverage="0" aboveAverage="0" dxfId="4" text="" percent="0" bottom="0">
      <formula>AND(L10=$L$8-1)</formula>
    </cfRule>
    <cfRule type="expression" rank="0" priority="32" equalAverage="0" aboveAverage="0" dxfId="5" text="" percent="0" bottom="0">
      <formula>L10=$L$8</formula>
    </cfRule>
    <cfRule type="expression" rank="0" priority="33" equalAverage="0" aboveAverage="0" dxfId="6" text="" percent="0" bottom="0">
      <formula>L10&gt;$L$8</formula>
    </cfRule>
  </conditionalFormatting>
  <conditionalFormatting sqref="M10:M19">
    <cfRule type="expression" rank="0" priority="34" equalAverage="0" aboveAverage="0" dxfId="3" text="" percent="0" bottom="0">
      <formula>AND(M10&lt;$M$8-1,M10&lt;&gt;"")</formula>
    </cfRule>
    <cfRule type="expression" rank="0" priority="35" equalAverage="0" aboveAverage="0" dxfId="4" text="" percent="0" bottom="0">
      <formula>AND(M10=$M$8-1)</formula>
    </cfRule>
    <cfRule type="expression" rank="0" priority="36" equalAverage="0" aboveAverage="0" dxfId="5" text="" percent="0" bottom="0">
      <formula>M10=$M$8</formula>
    </cfRule>
    <cfRule type="expression" rank="0" priority="37" equalAverage="0" aboveAverage="0" dxfId="6" text="" percent="0" bottom="0">
      <formula>M10&gt;$M$8</formula>
    </cfRule>
  </conditionalFormatting>
  <conditionalFormatting sqref="N10:N19">
    <cfRule type="expression" rank="0" priority="38" equalAverage="0" aboveAverage="0" dxfId="3" text="" percent="0" bottom="0">
      <formula>AND(N10&lt;$N$8-1,N10&lt;&gt;"")</formula>
    </cfRule>
    <cfRule type="expression" rank="0" priority="39" equalAverage="0" aboveAverage="0" dxfId="4" text="" percent="0" bottom="0">
      <formula>AND(N10=$N$8-1)</formula>
    </cfRule>
    <cfRule type="expression" rank="0" priority="40" equalAverage="0" aboveAverage="0" dxfId="5" text="" percent="0" bottom="0">
      <formula>N10=$N$8</formula>
    </cfRule>
    <cfRule type="expression" rank="0" priority="41" equalAverage="0" aboveAverage="0" dxfId="6" text="" percent="0" bottom="0">
      <formula>N10&gt;$N$8</formula>
    </cfRule>
  </conditionalFormatting>
  <conditionalFormatting sqref="O10:O19">
    <cfRule type="expression" rank="0" priority="42" equalAverage="0" aboveAverage="0" dxfId="3" text="" percent="0" bottom="0">
      <formula>AND(O10&lt;$O$8-1,O10&lt;&gt;"")</formula>
    </cfRule>
    <cfRule type="expression" rank="0" priority="43" equalAverage="0" aboveAverage="0" dxfId="4" text="" percent="0" bottom="0">
      <formula>AND(O10=$O$8-1)</formula>
    </cfRule>
    <cfRule type="expression" rank="0" priority="44" equalAverage="0" aboveAverage="0" dxfId="5" text="" percent="0" bottom="0">
      <formula>O10=$O$8</formula>
    </cfRule>
    <cfRule type="expression" rank="0" priority="45" equalAverage="0" aboveAverage="0" dxfId="6" text="" percent="0" bottom="0">
      <formula>O10&gt;$O$8</formula>
    </cfRule>
  </conditionalFormatting>
  <conditionalFormatting sqref="P10:P19">
    <cfRule type="expression" rank="0" priority="46" equalAverage="0" aboveAverage="0" dxfId="3" text="" percent="0" bottom="0">
      <formula>AND(P10&lt;$P$8-1,P10&lt;&gt;"")</formula>
    </cfRule>
    <cfRule type="expression" rank="0" priority="47" equalAverage="0" aboveAverage="0" dxfId="4" text="" percent="0" bottom="0">
      <formula>AND(P10=$P$8-1)</formula>
    </cfRule>
    <cfRule type="expression" rank="0" priority="48" equalAverage="0" aboveAverage="0" dxfId="5" text="" percent="0" bottom="0">
      <formula>P10=$P$8</formula>
    </cfRule>
    <cfRule type="expression" rank="0" priority="49" equalAverage="0" aboveAverage="0" dxfId="6" text="" percent="0" bottom="0">
      <formula>P10&gt;$P$8</formula>
    </cfRule>
  </conditionalFormatting>
  <conditionalFormatting sqref="Q10:Q19">
    <cfRule type="expression" rank="0" priority="50" equalAverage="0" aboveAverage="0" dxfId="3" text="" percent="0" bottom="0">
      <formula>AND(Q10&lt;$Q$8-1,Q10&lt;&gt;"")</formula>
    </cfRule>
    <cfRule type="expression" rank="0" priority="51" equalAverage="0" aboveAverage="0" dxfId="4" text="" percent="0" bottom="0">
      <formula>AND(Q10=$Q$8-1)</formula>
    </cfRule>
    <cfRule type="expression" rank="0" priority="52" equalAverage="0" aboveAverage="0" dxfId="5" text="" percent="0" bottom="0">
      <formula>Q10=$Q$8</formula>
    </cfRule>
    <cfRule type="expression" rank="0" priority="53" equalAverage="0" aboveAverage="0" dxfId="6" text="" percent="0" bottom="0">
      <formula>Q10&gt;$Q$8</formula>
    </cfRule>
  </conditionalFormatting>
  <conditionalFormatting sqref="R10:R19">
    <cfRule type="expression" rank="0" priority="54" equalAverage="0" aboveAverage="0" dxfId="3" text="" percent="0" bottom="0">
      <formula>AND(R10&lt;$R$8-1,R10&lt;&gt;"")</formula>
    </cfRule>
    <cfRule type="expression" rank="0" priority="55" equalAverage="0" aboveAverage="0" dxfId="4" text="" percent="0" bottom="0">
      <formula>AND(R10=$R$8-1)</formula>
    </cfRule>
    <cfRule type="expression" rank="0" priority="56" equalAverage="0" aboveAverage="0" dxfId="5" text="" percent="0" bottom="0">
      <formula>R10=$R$8</formula>
    </cfRule>
    <cfRule type="expression" rank="0" priority="57" equalAverage="0" aboveAverage="0" dxfId="6" text="" percent="0" bottom="0">
      <formula>R10&gt;$R$8</formula>
    </cfRule>
  </conditionalFormatting>
  <conditionalFormatting sqref="S10:S19">
    <cfRule type="expression" rank="0" priority="58" equalAverage="0" aboveAverage="0" dxfId="3" text="" percent="0" bottom="0">
      <formula>AND(S10&lt;$S$8-1,S10&lt;&gt;"")</formula>
    </cfRule>
    <cfRule type="expression" rank="0" priority="59" equalAverage="0" aboveAverage="0" dxfId="4" text="" percent="0" bottom="0">
      <formula>AND(S10=$S$8-1)</formula>
    </cfRule>
    <cfRule type="expression" rank="0" priority="60" equalAverage="0" aboveAverage="0" dxfId="5" text="" percent="0" bottom="0">
      <formula>S10=$S$8</formula>
    </cfRule>
    <cfRule type="expression" rank="0" priority="61" equalAverage="0" aboveAverage="0" dxfId="6" text="" percent="0" bottom="0">
      <formula>S10&gt;$S$8</formula>
    </cfRule>
  </conditionalFormatting>
  <conditionalFormatting sqref="T10:T19">
    <cfRule type="expression" rank="0" priority="62" equalAverage="0" aboveAverage="0" dxfId="3" text="" percent="0" bottom="0">
      <formula>AND(T10&lt;$T$8-1,T10&lt;&gt;"")</formula>
    </cfRule>
    <cfRule type="expression" rank="0" priority="63" equalAverage="0" aboveAverage="0" dxfId="4" text="" percent="0" bottom="0">
      <formula>AND(T10=$T$8-1)</formula>
    </cfRule>
    <cfRule type="expression" rank="0" priority="64" equalAverage="0" aboveAverage="0" dxfId="5" text="" percent="0" bottom="0">
      <formula>T10=$T$8</formula>
    </cfRule>
    <cfRule type="expression" rank="0" priority="65" equalAverage="0" aboveAverage="0" dxfId="6" text="" percent="0" bottom="0">
      <formula>T10&gt;$T$8</formula>
    </cfRule>
  </conditionalFormatting>
  <conditionalFormatting sqref="U10:U19">
    <cfRule type="expression" rank="0" priority="66" equalAverage="0" aboveAverage="0" dxfId="3" text="" percent="0" bottom="0">
      <formula>AND(U10&lt;$U$8-1,U10&lt;&gt;"")</formula>
    </cfRule>
    <cfRule type="expression" rank="0" priority="67" equalAverage="0" aboveAverage="0" dxfId="4" text="" percent="0" bottom="0">
      <formula>AND(U10=$U$8-1)</formula>
    </cfRule>
    <cfRule type="expression" rank="0" priority="68" equalAverage="0" aboveAverage="0" dxfId="5" text="" percent="0" bottom="0">
      <formula>U10=$U$8</formula>
    </cfRule>
    <cfRule type="expression" rank="0" priority="69" equalAverage="0" aboveAverage="0" dxfId="6" text="" percent="0" bottom="0">
      <formula>U10&gt;$U$8</formula>
    </cfRule>
  </conditionalFormatting>
  <conditionalFormatting sqref="V10:V19">
    <cfRule type="expression" rank="0" priority="70" equalAverage="0" aboveAverage="0" dxfId="3" text="" percent="0" bottom="0">
      <formula>AND(V10&lt;$V$8-1,V10&lt;&gt;"")</formula>
    </cfRule>
    <cfRule type="expression" rank="0" priority="71" equalAverage="0" aboveAverage="0" dxfId="4" text="" percent="0" bottom="0">
      <formula>AND(V10=$V$8-1)</formula>
    </cfRule>
    <cfRule type="expression" rank="0" priority="72" equalAverage="0" aboveAverage="0" dxfId="5" text="" percent="0" bottom="0">
      <formula>V10=$V$8</formula>
    </cfRule>
    <cfRule type="expression" rank="0" priority="73" equalAverage="0" aboveAverage="0" dxfId="6" text="" percent="0" bottom="0">
      <formula>V10&gt;$V$8</formula>
    </cfRule>
  </conditionalFormatting>
  <conditionalFormatting sqref="W10:W19">
    <cfRule type="expression" rank="0" priority="74" equalAverage="0" aboveAverage="0" dxfId="3" text="" percent="0" bottom="0">
      <formula>AND(W10&lt;$W$8-1,W10&lt;&gt;"")</formula>
    </cfRule>
    <cfRule type="expression" rank="0" priority="75" equalAverage="0" aboveAverage="0" dxfId="4" text="" percent="0" bottom="0">
      <formula>AND(W10=$W$8-1)</formula>
    </cfRule>
    <cfRule type="expression" rank="0" priority="76" equalAverage="0" aboveAverage="0" dxfId="5" text="" percent="0" bottom="0">
      <formula>W10=$W$8</formula>
    </cfRule>
    <cfRule type="expression" rank="0" priority="77" equalAverage="0" aboveAverage="0" dxfId="6" text="" percent="0" bottom="0">
      <formula>W10&gt;$W$8</formula>
    </cfRule>
  </conditionalFormatting>
  <conditionalFormatting sqref="X10:X19">
    <cfRule type="expression" rank="0" priority="78" equalAverage="0" aboveAverage="0" dxfId="3" text="" percent="0" bottom="0">
      <formula>AND(X10&lt;$X$8-1,X10&lt;&gt;"")</formula>
    </cfRule>
    <cfRule type="expression" rank="0" priority="79" equalAverage="0" aboveAverage="0" dxfId="4" text="" percent="0" bottom="0">
      <formula>AND(X10=$X$8-1)</formula>
    </cfRule>
    <cfRule type="expression" rank="0" priority="80" equalAverage="0" aboveAverage="0" dxfId="5" text="" percent="0" bottom="0">
      <formula>X10=$X$8</formula>
    </cfRule>
    <cfRule type="expression" rank="0" priority="81" equalAverage="0" aboveAverage="0" dxfId="6" text="" percent="0" bottom="0">
      <formula>X10&gt;$X$8</formula>
    </cfRule>
  </conditionalFormatting>
  <conditionalFormatting sqref="Y10:Y19">
    <cfRule type="expression" rank="0" priority="82" equalAverage="0" aboveAverage="0" dxfId="3" text="" percent="0" bottom="0">
      <formula>AND(Y10&lt;$Y$8-1,Y10&lt;&gt;"")</formula>
    </cfRule>
    <cfRule type="expression" rank="0" priority="83" equalAverage="0" aboveAverage="0" dxfId="4" text="" percent="0" bottom="0">
      <formula>AND(Y10=$Y$8-1)</formula>
    </cfRule>
    <cfRule type="expression" rank="0" priority="84" equalAverage="0" aboveAverage="0" dxfId="5" text="" percent="0" bottom="0">
      <formula>Y10=$Y$8</formula>
    </cfRule>
    <cfRule type="expression" rank="0" priority="85" equalAverage="0" aboveAverage="0" dxfId="6" text="" percent="0" bottom="0">
      <formula>Y10&gt;$Y$8</formula>
    </cfRule>
  </conditionalFormatting>
  <dataValidations count="1">
    <dataValidation sqref="E10:Y19" showDropDown="0" showInputMessage="0" showErrorMessage="0" allowBlank="0" errorTitle="Niveau invalide" error="Saisir une valeur entre 0 et 4" type="list" errorStyle="stop" operator="between">
      <formula1>"0,1,2,3,4"</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6.xml><?xml version="1.0" encoding="utf-8"?>
<worksheet xmlns="http://schemas.openxmlformats.org/spreadsheetml/2006/main">
  <sheetPr filterMode="0">
    <outlinePr summaryBelow="1" summaryRight="1"/>
    <pageSetUpPr fitToPage="0"/>
  </sheetPr>
  <dimension ref="A1:G35"/>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89" min="1" max="1"/>
    <col width="30" customWidth="1" style="89" min="2" max="2"/>
    <col width="18" customWidth="1" style="89" min="3" max="3"/>
    <col width="4" customWidth="1" style="89" min="4" max="4"/>
    <col width="30" customWidth="1" style="89" min="5" max="5"/>
    <col width="18" customWidth="1" style="89" min="6" max="6"/>
    <col width="2" customWidth="1" style="89" min="7" max="7"/>
  </cols>
  <sheetData>
    <row r="1" ht="7.5" customHeight="1" s="90">
      <c r="A1" s="91" t="n"/>
      <c r="B1" s="91" t="n"/>
      <c r="C1" s="91" t="n"/>
      <c r="D1" s="91" t="n"/>
      <c r="E1" s="91" t="n"/>
      <c r="F1" s="91" t="n"/>
      <c r="G1" s="91" t="n"/>
    </row>
    <row r="2" ht="36" customHeight="1" s="90">
      <c r="A2" s="91" t="n"/>
      <c r="B2" s="110" t="inlineStr">
        <is>
          <t>TABLEAU DE BORD</t>
        </is>
      </c>
      <c r="G2" s="91" t="n"/>
    </row>
    <row r="3" ht="21.75" customHeight="1" s="90">
      <c r="B3" s="124" t="inlineStr">
        <is>
          <t>Synthèse des indicateurs clés calculés à partir de la matrice</t>
        </is>
      </c>
    </row>
    <row r="4" ht="12" customHeight="1" s="90"/>
    <row r="5" ht="25.5" customHeight="1" s="90">
      <c r="B5" s="102" t="inlineStr">
        <is>
          <t>INDICATEURS GLOBAUX</t>
        </is>
      </c>
    </row>
    <row r="6" ht="27.75" customHeight="1" s="90">
      <c r="B6" s="167" t="inlineStr">
        <is>
          <t>Collaborateurs évalués</t>
        </is>
      </c>
      <c r="C6" s="168" t="n"/>
      <c r="E6" s="167" t="inlineStr">
        <is>
          <t>Compétences cartographiées</t>
        </is>
      </c>
      <c r="F6" s="168" t="n"/>
    </row>
    <row r="7" ht="49.5" customHeight="1" s="90">
      <c r="B7" s="169" t="n">
        <v>10</v>
      </c>
      <c r="C7" s="170" t="n"/>
      <c r="E7" s="171" t="n">
        <v>21</v>
      </c>
      <c r="F7" s="172" t="n"/>
    </row>
    <row r="8" ht="7.5" customHeight="1" s="90"/>
    <row r="10" ht="27.75" customHeight="1" s="90">
      <c r="B10" s="167" t="inlineStr">
        <is>
          <t>Niveau moyen global</t>
        </is>
      </c>
      <c r="C10" s="168" t="n"/>
      <c r="E10" s="167" t="inlineStr">
        <is>
          <t>Niveau cible moyen</t>
        </is>
      </c>
      <c r="F10" s="168" t="n"/>
    </row>
    <row r="11" ht="49.5" customHeight="1" s="90">
      <c r="B11" s="173">
        <f>AVERAGE(Matrice!E10:Y19)</f>
        <v/>
      </c>
      <c r="C11" s="170" t="n"/>
      <c r="E11" s="174">
        <f>AVERAGE(Matrice!E8:Y8)</f>
        <v/>
      </c>
      <c r="F11" s="172" t="n"/>
    </row>
    <row r="12" ht="7.5" customHeight="1" s="90"/>
    <row r="14" ht="27.75" customHeight="1" s="90">
      <c r="B14" s="167" t="inlineStr">
        <is>
          <t>Écart moyen global</t>
        </is>
      </c>
      <c r="C14" s="168" t="n"/>
      <c r="E14" s="167" t="inlineStr">
        <is>
          <t>Compétences critiques</t>
        </is>
      </c>
      <c r="F14" s="168" t="n"/>
    </row>
    <row r="15" ht="49.5" customHeight="1" s="90">
      <c r="B15" s="175">
        <f>AVERAGE(Matrice!E8:Y8)-AVERAGE(Matrice!E10:Y19)</f>
        <v/>
      </c>
      <c r="C15" s="176" t="n"/>
      <c r="E15" s="177">
        <f>COUNTIF(Référentiel!G6:G26,"Critique")</f>
        <v/>
      </c>
      <c r="F15" s="178" t="n"/>
    </row>
    <row r="16" ht="7.5" customHeight="1" s="90"/>
    <row r="19" ht="25.5" customHeight="1" s="90">
      <c r="B19" s="102" t="inlineStr">
        <is>
          <t>TOP 5 — COMPÉTENCES PRIORITAIRES À DÉVELOPPER (écart le plus élevé)</t>
        </is>
      </c>
    </row>
    <row r="20" ht="24" customHeight="1" s="90">
      <c r="B20" s="125" t="inlineStr">
        <is>
          <t>Compétence</t>
        </is>
      </c>
      <c r="C20" s="125" t="inlineStr">
        <is>
          <t>Catégorie</t>
        </is>
      </c>
      <c r="D20" s="125" t="inlineStr">
        <is>
          <t>Cible</t>
        </is>
      </c>
      <c r="E20" s="125" t="inlineStr">
        <is>
          <t>Actuel</t>
        </is>
      </c>
      <c r="F20" s="125" t="inlineStr">
        <is>
          <t>Écart</t>
        </is>
      </c>
    </row>
    <row r="21" ht="25.5" customHeight="1" s="90">
      <c r="B21" s="128">
        <f>INDEX(Matrice!E7:Y7,MATCH(LARGE(Matrice!E22:Y22,1),Matrice!E22:Y22,0))</f>
        <v/>
      </c>
      <c r="C21" s="127">
        <f>INDEX(Matrice!E5:Y5,MATCH(LARGE(Matrice!E22:Y22,1),Matrice!E22:Y22,0))</f>
        <v/>
      </c>
      <c r="D21" s="179">
        <f>INDEX(Matrice!E8:Y8,MATCH(LARGE(Matrice!E22:Y22,1),Matrice!E22:Y22,0))</f>
        <v/>
      </c>
      <c r="E21" s="180">
        <f>INDEX(Matrice!E20:Y20,MATCH(LARGE(Matrice!E22:Y22,1),Matrice!E22:Y22,0))</f>
        <v/>
      </c>
      <c r="F21" s="181">
        <f>LARGE(Matrice!E22:Y22,1)</f>
        <v/>
      </c>
    </row>
    <row r="22" ht="25.5" customHeight="1" s="90">
      <c r="B22" s="134">
        <f>INDEX(Matrice!E7:Y7,MATCH(LARGE(Matrice!E22:Y22,2),Matrice!E22:Y22,0))</f>
        <v/>
      </c>
      <c r="C22" s="133">
        <f>INDEX(Matrice!E5:Y5,MATCH(LARGE(Matrice!E22:Y22,2),Matrice!E22:Y22,0))</f>
        <v/>
      </c>
      <c r="D22" s="182">
        <f>INDEX(Matrice!E8:Y8,MATCH(LARGE(Matrice!E22:Y22,2),Matrice!E22:Y22,0))</f>
        <v/>
      </c>
      <c r="E22" s="183">
        <f>INDEX(Matrice!E20:Y20,MATCH(LARGE(Matrice!E22:Y22,2),Matrice!E22:Y22,0))</f>
        <v/>
      </c>
      <c r="F22" s="184">
        <f>LARGE(Matrice!E22:Y22,2)</f>
        <v/>
      </c>
    </row>
    <row r="23" ht="25.5" customHeight="1" s="90">
      <c r="B23" s="128">
        <f>INDEX(Matrice!E7:Y7,MATCH(LARGE(Matrice!E22:Y22,3),Matrice!E22:Y22,0))</f>
        <v/>
      </c>
      <c r="C23" s="127">
        <f>INDEX(Matrice!E5:Y5,MATCH(LARGE(Matrice!E22:Y22,3),Matrice!E22:Y22,0))</f>
        <v/>
      </c>
      <c r="D23" s="179">
        <f>INDEX(Matrice!E8:Y8,MATCH(LARGE(Matrice!E22:Y22,3),Matrice!E22:Y22,0))</f>
        <v/>
      </c>
      <c r="E23" s="180">
        <f>INDEX(Matrice!E20:Y20,MATCH(LARGE(Matrice!E22:Y22,3),Matrice!E22:Y22,0))</f>
        <v/>
      </c>
      <c r="F23" s="181">
        <f>LARGE(Matrice!E22:Y22,3)</f>
        <v/>
      </c>
    </row>
    <row r="24" ht="25.5" customHeight="1" s="90">
      <c r="B24" s="134">
        <f>INDEX(Matrice!E7:Y7,MATCH(LARGE(Matrice!E22:Y22,4),Matrice!E22:Y22,0))</f>
        <v/>
      </c>
      <c r="C24" s="133">
        <f>INDEX(Matrice!E5:Y5,MATCH(LARGE(Matrice!E22:Y22,4),Matrice!E22:Y22,0))</f>
        <v/>
      </c>
      <c r="D24" s="182">
        <f>INDEX(Matrice!E8:Y8,MATCH(LARGE(Matrice!E22:Y22,4),Matrice!E22:Y22,0))</f>
        <v/>
      </c>
      <c r="E24" s="183">
        <f>INDEX(Matrice!E20:Y20,MATCH(LARGE(Matrice!E22:Y22,4),Matrice!E22:Y22,0))</f>
        <v/>
      </c>
      <c r="F24" s="184">
        <f>LARGE(Matrice!E22:Y22,4)</f>
        <v/>
      </c>
    </row>
    <row r="25" ht="25.5" customHeight="1" s="90">
      <c r="B25" s="128">
        <f>INDEX(Matrice!E7:Y7,MATCH(LARGE(Matrice!E22:Y22,5),Matrice!E22:Y22,0))</f>
        <v/>
      </c>
      <c r="C25" s="127">
        <f>INDEX(Matrice!E5:Y5,MATCH(LARGE(Matrice!E22:Y22,5),Matrice!E22:Y22,0))</f>
        <v/>
      </c>
      <c r="D25" s="179">
        <f>INDEX(Matrice!E8:Y8,MATCH(LARGE(Matrice!E22:Y22,5),Matrice!E22:Y22,0))</f>
        <v/>
      </c>
      <c r="E25" s="180">
        <f>INDEX(Matrice!E20:Y20,MATCH(LARGE(Matrice!E22:Y22,5),Matrice!E22:Y22,0))</f>
        <v/>
      </c>
      <c r="F25" s="181">
        <f>LARGE(Matrice!E22:Y22,5)</f>
        <v/>
      </c>
    </row>
    <row r="26" ht="13.5" customHeight="1" s="90"/>
    <row r="27" ht="25.5" customHeight="1" s="90">
      <c r="B27" s="102" t="inlineStr">
        <is>
          <t>TOP 5 — POINTS FORTS (compétences les mieux couvertes)</t>
        </is>
      </c>
    </row>
    <row r="28" ht="24" customHeight="1" s="90">
      <c r="B28" s="125" t="inlineStr">
        <is>
          <t>Compétence</t>
        </is>
      </c>
      <c r="C28" s="125" t="inlineStr">
        <is>
          <t>Catégorie</t>
        </is>
      </c>
      <c r="D28" s="125" t="inlineStr">
        <is>
          <t>Cible</t>
        </is>
      </c>
      <c r="E28" s="125" t="inlineStr">
        <is>
          <t>Actuel</t>
        </is>
      </c>
      <c r="F28" s="125" t="inlineStr">
        <is>
          <t>Écart</t>
        </is>
      </c>
    </row>
    <row r="29" ht="25.5" customHeight="1" s="90">
      <c r="B29" s="128">
        <f>INDEX(Matrice!E7:Y7,MATCH(SMALL(Matrice!E22:Y22,1),Matrice!E22:Y22,0))</f>
        <v/>
      </c>
      <c r="C29" s="127">
        <f>INDEX(Matrice!E5:Y5,MATCH(SMALL(Matrice!E22:Y22,1),Matrice!E22:Y22,0))</f>
        <v/>
      </c>
      <c r="D29" s="179">
        <f>INDEX(Matrice!E8:Y8,MATCH(SMALL(Matrice!E22:Y22,1),Matrice!E22:Y22,0))</f>
        <v/>
      </c>
      <c r="E29" s="180">
        <f>INDEX(Matrice!E20:Y20,MATCH(SMALL(Matrice!E22:Y22,1),Matrice!E22:Y22,0))</f>
        <v/>
      </c>
      <c r="F29" s="185">
        <f>SMALL(Matrice!E22:Y22,1)</f>
        <v/>
      </c>
    </row>
    <row r="30" ht="25.5" customHeight="1" s="90">
      <c r="B30" s="134">
        <f>INDEX(Matrice!E7:Y7,MATCH(SMALL(Matrice!E22:Y22,2),Matrice!E22:Y22,0))</f>
        <v/>
      </c>
      <c r="C30" s="133">
        <f>INDEX(Matrice!E5:Y5,MATCH(SMALL(Matrice!E22:Y22,2),Matrice!E22:Y22,0))</f>
        <v/>
      </c>
      <c r="D30" s="182">
        <f>INDEX(Matrice!E8:Y8,MATCH(SMALL(Matrice!E22:Y22,2),Matrice!E22:Y22,0))</f>
        <v/>
      </c>
      <c r="E30" s="183">
        <f>INDEX(Matrice!E20:Y20,MATCH(SMALL(Matrice!E22:Y22,2),Matrice!E22:Y22,0))</f>
        <v/>
      </c>
      <c r="F30" s="186">
        <f>SMALL(Matrice!E22:Y22,2)</f>
        <v/>
      </c>
    </row>
    <row r="31" ht="25.5" customHeight="1" s="90">
      <c r="B31" s="128">
        <f>INDEX(Matrice!E7:Y7,MATCH(SMALL(Matrice!E22:Y22,3),Matrice!E22:Y22,0))</f>
        <v/>
      </c>
      <c r="C31" s="127">
        <f>INDEX(Matrice!E5:Y5,MATCH(SMALL(Matrice!E22:Y22,3),Matrice!E22:Y22,0))</f>
        <v/>
      </c>
      <c r="D31" s="179">
        <f>INDEX(Matrice!E8:Y8,MATCH(SMALL(Matrice!E22:Y22,3),Matrice!E22:Y22,0))</f>
        <v/>
      </c>
      <c r="E31" s="180">
        <f>INDEX(Matrice!E20:Y20,MATCH(SMALL(Matrice!E22:Y22,3),Matrice!E22:Y22,0))</f>
        <v/>
      </c>
      <c r="F31" s="185">
        <f>SMALL(Matrice!E22:Y22,3)</f>
        <v/>
      </c>
    </row>
    <row r="32" ht="25.5" customHeight="1" s="90">
      <c r="B32" s="134">
        <f>INDEX(Matrice!E7:Y7,MATCH(SMALL(Matrice!E22:Y22,4),Matrice!E22:Y22,0))</f>
        <v/>
      </c>
      <c r="C32" s="133">
        <f>INDEX(Matrice!E5:Y5,MATCH(SMALL(Matrice!E22:Y22,4),Matrice!E22:Y22,0))</f>
        <v/>
      </c>
      <c r="D32" s="182">
        <f>INDEX(Matrice!E8:Y8,MATCH(SMALL(Matrice!E22:Y22,4),Matrice!E22:Y22,0))</f>
        <v/>
      </c>
      <c r="E32" s="183">
        <f>INDEX(Matrice!E20:Y20,MATCH(SMALL(Matrice!E22:Y22,4),Matrice!E22:Y22,0))</f>
        <v/>
      </c>
      <c r="F32" s="186">
        <f>SMALL(Matrice!E22:Y22,4)</f>
        <v/>
      </c>
    </row>
    <row r="33" ht="25.5" customHeight="1" s="90">
      <c r="B33" s="128">
        <f>INDEX(Matrice!E7:Y7,MATCH(SMALL(Matrice!E22:Y22,5),Matrice!E22:Y22,0))</f>
        <v/>
      </c>
      <c r="C33" s="127">
        <f>INDEX(Matrice!E5:Y5,MATCH(SMALL(Matrice!E22:Y22,5),Matrice!E22:Y22,0))</f>
        <v/>
      </c>
      <c r="D33" s="179">
        <f>INDEX(Matrice!E8:Y8,MATCH(SMALL(Matrice!E22:Y22,5),Matrice!E22:Y22,0))</f>
        <v/>
      </c>
      <c r="E33" s="180">
        <f>INDEX(Matrice!E20:Y20,MATCH(SMALL(Matrice!E22:Y22,5),Matrice!E22:Y22,0))</f>
        <v/>
      </c>
      <c r="F33" s="185">
        <f>SMALL(Matrice!E22:Y22,5)</f>
        <v/>
      </c>
    </row>
    <row r="35" ht="30" customHeight="1" s="90">
      <c r="B35" s="187" t="inlineStr">
        <is>
          <t>✦  Galaxy Solutions  |  Les indicateurs se recalculent automatiquement à mesure que vous saisissez vos évaluations dans la matrice.</t>
        </is>
      </c>
    </row>
  </sheetData>
  <sheetProtection selectLockedCells="0" selectUnlockedCells="0" sheet="1" objects="1" insertRows="1" insertHyperlinks="1" autoFilter="1" scenarios="1" formatColumns="1" deleteColumns="1" insertColumns="1" pivotTables="1" deleteRows="1" formatCells="1" formatRows="1" sort="1" password="C1FA"/>
  <mergeCells count="18">
    <mergeCell ref="B6:C6"/>
    <mergeCell ref="E6:F6"/>
    <mergeCell ref="B15:C15"/>
    <mergeCell ref="B7:C7"/>
    <mergeCell ref="B2:F2"/>
    <mergeCell ref="E7:F7"/>
    <mergeCell ref="E10:F10"/>
    <mergeCell ref="B11:C11"/>
    <mergeCell ref="E15:F15"/>
    <mergeCell ref="B3:F3"/>
    <mergeCell ref="B5:F5"/>
    <mergeCell ref="B10:C10"/>
    <mergeCell ref="E11:F11"/>
    <mergeCell ref="B19:F19"/>
    <mergeCell ref="B14:C14"/>
    <mergeCell ref="E14:F14"/>
    <mergeCell ref="B27:F27"/>
    <mergeCell ref="B35:F35"/>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7.xml><?xml version="1.0" encoding="utf-8"?>
<worksheet xmlns="http://schemas.openxmlformats.org/spreadsheetml/2006/main">
  <sheetPr filterMode="0">
    <outlinePr summaryBelow="1" summaryRight="1"/>
    <pageSetUpPr fitToPage="0"/>
  </sheetPr>
  <dimension ref="A1:K28"/>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89" min="1" max="1"/>
    <col width="22" customWidth="1" style="89" min="2" max="2"/>
    <col width="28" customWidth="1" style="89" min="3" max="3"/>
    <col width="14" customWidth="1" style="89" min="4" max="5"/>
    <col width="12" customWidth="1" style="89" min="6" max="6"/>
    <col width="22" customWidth="1" style="89" min="7" max="7"/>
    <col width="16" customWidth="1" style="89" min="8" max="8"/>
    <col width="14" customWidth="1" style="89" min="9" max="10"/>
  </cols>
  <sheetData>
    <row r="1" ht="7.5" customHeight="1" s="90">
      <c r="A1" s="91" t="n"/>
      <c r="B1" s="91" t="n"/>
      <c r="C1" s="91" t="n"/>
      <c r="D1" s="91" t="n"/>
      <c r="E1" s="91" t="n"/>
      <c r="F1" s="91" t="n"/>
      <c r="G1" s="91" t="n"/>
      <c r="H1" s="91" t="n"/>
      <c r="I1" s="91" t="n"/>
      <c r="J1" s="91" t="n"/>
    </row>
    <row r="2" ht="36" customHeight="1" s="90">
      <c r="A2" s="91" t="n"/>
      <c r="B2" s="110" t="inlineStr">
        <is>
          <t>PLAN DE DÉVELOPPEMENT DES COMPÉTENCES</t>
        </is>
      </c>
    </row>
    <row r="3" ht="24" customHeight="1" s="90">
      <c r="B3" s="124" t="inlineStr">
        <is>
          <t>Plan d'action structuré à partir des écarts identifiés. Saisissez vos actions, leur typologie, l'échéance et le statut.</t>
        </is>
      </c>
    </row>
    <row r="4" ht="7.5" customHeight="1" s="90"/>
    <row r="5" ht="31.5" customHeight="1" s="90">
      <c r="B5" s="125" t="inlineStr">
        <is>
          <t>Collaborateur</t>
        </is>
      </c>
      <c r="C5" s="125" t="inlineStr">
        <is>
          <t>Compétence</t>
        </is>
      </c>
      <c r="D5" s="125" t="inlineStr">
        <is>
          <t>Niveau actuel</t>
        </is>
      </c>
      <c r="E5" s="125" t="inlineStr">
        <is>
          <t>Niveau cible</t>
        </is>
      </c>
      <c r="F5" s="125" t="inlineStr">
        <is>
          <t>Écart</t>
        </is>
      </c>
      <c r="G5" s="125" t="inlineStr">
        <is>
          <t>Action proposée</t>
        </is>
      </c>
      <c r="H5" s="125" t="inlineStr">
        <is>
          <t>Type d'action</t>
        </is>
      </c>
      <c r="I5" s="125" t="inlineStr">
        <is>
          <t>Échéance</t>
        </is>
      </c>
      <c r="J5" s="125" t="inlineStr">
        <is>
          <t>Priorité</t>
        </is>
      </c>
      <c r="K5" s="125" t="inlineStr">
        <is>
          <t>Statut</t>
        </is>
      </c>
    </row>
    <row r="6" ht="31.5" customHeight="1" s="90">
      <c r="B6" s="128" t="inlineStr">
        <is>
          <t>El Amrani Karim</t>
        </is>
      </c>
      <c r="C6" s="114" t="inlineStr">
        <is>
          <t>Pilotage de la performance</t>
        </is>
      </c>
      <c r="D6" s="127" t="n">
        <v>2</v>
      </c>
      <c r="E6" s="127" t="n">
        <v>3</v>
      </c>
      <c r="F6" s="127" t="n">
        <v>1</v>
      </c>
      <c r="G6" s="114" t="inlineStr">
        <is>
          <t>Formation interne + tutorat sur 3 mois</t>
        </is>
      </c>
      <c r="H6" s="127" t="inlineStr">
        <is>
          <t>Formation + tutorat</t>
        </is>
      </c>
      <c r="I6" s="127" t="inlineStr">
        <is>
          <t>30/06/2026</t>
        </is>
      </c>
      <c r="J6" s="127" t="inlineStr">
        <is>
          <t>Haute</t>
        </is>
      </c>
      <c r="K6" s="127" t="inlineStr">
        <is>
          <t>Planifié</t>
        </is>
      </c>
    </row>
    <row r="7" ht="31.5" customHeight="1" s="90">
      <c r="B7" s="134" t="inlineStr">
        <is>
          <t>Idrissi Yasmine</t>
        </is>
      </c>
      <c r="C7" s="138" t="inlineStr">
        <is>
          <t>Conduite de projet</t>
        </is>
      </c>
      <c r="D7" s="133" t="n">
        <v>1</v>
      </c>
      <c r="E7" s="133" t="n">
        <v>3</v>
      </c>
      <c r="F7" s="133" t="n">
        <v>2</v>
      </c>
      <c r="G7" s="138" t="inlineStr">
        <is>
          <t>Certification PMP + projet pilote</t>
        </is>
      </c>
      <c r="H7" s="133" t="inlineStr">
        <is>
          <t>Certification</t>
        </is>
      </c>
      <c r="I7" s="133" t="inlineStr">
        <is>
          <t>31/12/2026</t>
        </is>
      </c>
      <c r="J7" s="133" t="inlineStr">
        <is>
          <t>Haute</t>
        </is>
      </c>
      <c r="K7" s="133" t="inlineStr">
        <is>
          <t>Planifié</t>
        </is>
      </c>
    </row>
    <row r="8" ht="31.5" customHeight="1" s="90">
      <c r="B8" s="128" t="inlineStr">
        <is>
          <t>Berrada Anas</t>
        </is>
      </c>
      <c r="C8" s="114" t="inlineStr">
        <is>
          <t>Négociation</t>
        </is>
      </c>
      <c r="D8" s="127" t="n">
        <v>1</v>
      </c>
      <c r="E8" s="127" t="n">
        <v>2</v>
      </c>
      <c r="F8" s="127" t="n">
        <v>1</v>
      </c>
      <c r="G8" s="114" t="inlineStr">
        <is>
          <t>Atelier de mise en situation (2 jours)</t>
        </is>
      </c>
      <c r="H8" s="127" t="inlineStr">
        <is>
          <t>Formation présentielle</t>
        </is>
      </c>
      <c r="I8" s="127" t="inlineStr">
        <is>
          <t>31/05/2026</t>
        </is>
      </c>
      <c r="J8" s="127" t="inlineStr">
        <is>
          <t>Moyenne</t>
        </is>
      </c>
      <c r="K8" s="127" t="inlineStr">
        <is>
          <t>À planifier</t>
        </is>
      </c>
    </row>
    <row r="9" ht="31.5" customHeight="1" s="90">
      <c r="B9" s="134" t="inlineStr">
        <is>
          <t>Lahlou Mehdi</t>
        </is>
      </c>
      <c r="C9" s="138" t="inlineStr">
        <is>
          <t>Littératie numérique et IA</t>
        </is>
      </c>
      <c r="D9" s="133" t="n">
        <v>1</v>
      </c>
      <c r="E9" s="133" t="n">
        <v>2</v>
      </c>
      <c r="F9" s="133" t="n">
        <v>1</v>
      </c>
      <c r="G9" s="138" t="inlineStr">
        <is>
          <t>Parcours e-learning IA générative</t>
        </is>
      </c>
      <c r="H9" s="133" t="inlineStr">
        <is>
          <t>E-learning</t>
        </is>
      </c>
      <c r="I9" s="133" t="inlineStr">
        <is>
          <t>30/09/2026</t>
        </is>
      </c>
      <c r="J9" s="133" t="inlineStr">
        <is>
          <t>Haute</t>
        </is>
      </c>
      <c r="K9" s="133" t="inlineStr">
        <is>
          <t>En cours</t>
        </is>
      </c>
    </row>
    <row r="10" ht="31.5" customHeight="1" s="90">
      <c r="B10" s="128" t="inlineStr">
        <is>
          <t>Saidi Imane</t>
        </is>
      </c>
      <c r="C10" s="114" t="inlineStr">
        <is>
          <t>Bureautique avancée</t>
        </is>
      </c>
      <c r="D10" s="127" t="n">
        <v>1</v>
      </c>
      <c r="E10" s="127" t="n">
        <v>3</v>
      </c>
      <c r="F10" s="127" t="n">
        <v>2</v>
      </c>
      <c r="G10" s="114" t="inlineStr">
        <is>
          <t>Formation Excel avancé + Power BI</t>
        </is>
      </c>
      <c r="H10" s="127" t="inlineStr">
        <is>
          <t>Formation présentielle</t>
        </is>
      </c>
      <c r="I10" s="127" t="inlineStr">
        <is>
          <t>31/07/2026</t>
        </is>
      </c>
      <c r="J10" s="127" t="inlineStr">
        <is>
          <t>Haute</t>
        </is>
      </c>
      <c r="K10" s="127" t="inlineStr">
        <is>
          <t>À planifier</t>
        </is>
      </c>
    </row>
    <row r="11" ht="31.5" customHeight="1" s="90">
      <c r="B11" s="134" t="inlineStr">
        <is>
          <t>Chraibi Nadia</t>
        </is>
      </c>
      <c r="C11" s="138" t="inlineStr">
        <is>
          <t>Culture de la donnée</t>
        </is>
      </c>
      <c r="D11" s="133" t="n">
        <v>1</v>
      </c>
      <c r="E11" s="133" t="n">
        <v>2</v>
      </c>
      <c r="F11" s="133" t="n">
        <v>1</v>
      </c>
      <c r="G11" s="138" t="inlineStr">
        <is>
          <t>Mentorat avec analyste data interne</t>
        </is>
      </c>
      <c r="H11" s="133" t="inlineStr">
        <is>
          <t>Mentorat</t>
        </is>
      </c>
      <c r="I11" s="133" t="inlineStr">
        <is>
          <t>31/12/2026</t>
        </is>
      </c>
      <c r="J11" s="133" t="inlineStr">
        <is>
          <t>Moyenne</t>
        </is>
      </c>
      <c r="K11" s="133" t="inlineStr">
        <is>
          <t>À planifier</t>
        </is>
      </c>
    </row>
    <row r="12" ht="31.5" customHeight="1" s="90">
      <c r="B12" s="128" t="inlineStr">
        <is>
          <t>Tazi Leila</t>
        </is>
      </c>
      <c r="C12" s="114" t="inlineStr">
        <is>
          <t>Leadership</t>
        </is>
      </c>
      <c r="D12" s="127" t="n">
        <v>2</v>
      </c>
      <c r="E12" s="127" t="n">
        <v>3</v>
      </c>
      <c r="F12" s="127" t="n">
        <v>1</v>
      </c>
      <c r="G12" s="114" t="inlineStr">
        <is>
          <t>Programme leadership + coaching individuel</t>
        </is>
      </c>
      <c r="H12" s="127" t="inlineStr">
        <is>
          <t>Coaching</t>
        </is>
      </c>
      <c r="I12" s="127" t="inlineStr">
        <is>
          <t>31/12/2026</t>
        </is>
      </c>
      <c r="J12" s="127" t="inlineStr">
        <is>
          <t>Haute</t>
        </is>
      </c>
      <c r="K12" s="127" t="inlineStr">
        <is>
          <t>En cours</t>
        </is>
      </c>
    </row>
    <row r="13" ht="31.5" customHeight="1" s="90">
      <c r="B13" s="134" t="inlineStr">
        <is>
          <t>El Mansouri Hassan</t>
        </is>
      </c>
      <c r="C13" s="138" t="inlineStr">
        <is>
          <t>Responsabilité sociétale (ESG)</t>
        </is>
      </c>
      <c r="D13" s="133" t="n">
        <v>1</v>
      </c>
      <c r="E13" s="133" t="n">
        <v>2</v>
      </c>
      <c r="F13" s="133" t="n">
        <v>1</v>
      </c>
      <c r="G13" s="138" t="inlineStr">
        <is>
          <t>Séminaire ESG + projet transverse</t>
        </is>
      </c>
      <c r="H13" s="133" t="inlineStr">
        <is>
          <t>Séminaire</t>
        </is>
      </c>
      <c r="I13" s="133" t="inlineStr">
        <is>
          <t>30/09/2026</t>
        </is>
      </c>
      <c r="J13" s="133" t="inlineStr">
        <is>
          <t>Moyenne</t>
        </is>
      </c>
      <c r="K13" s="133" t="inlineStr">
        <is>
          <t>Planifié</t>
        </is>
      </c>
    </row>
    <row r="14" ht="27.75" customHeight="1" s="90">
      <c r="B14" s="127" t="n"/>
      <c r="C14" s="127" t="n"/>
      <c r="D14" s="127" t="n"/>
      <c r="E14" s="127" t="n"/>
      <c r="F14" s="127" t="n"/>
      <c r="G14" s="127" t="n"/>
      <c r="H14" s="127" t="n"/>
      <c r="I14" s="127" t="n"/>
      <c r="J14" s="127" t="n"/>
      <c r="K14" s="127" t="n"/>
    </row>
    <row r="15" ht="27.75" customHeight="1" s="90">
      <c r="B15" s="133" t="n"/>
      <c r="C15" s="133" t="n"/>
      <c r="D15" s="133" t="n"/>
      <c r="E15" s="133" t="n"/>
      <c r="F15" s="133" t="n"/>
      <c r="G15" s="133" t="n"/>
      <c r="H15" s="133" t="n"/>
      <c r="I15" s="133" t="n"/>
      <c r="J15" s="133" t="n"/>
      <c r="K15" s="133" t="n"/>
    </row>
    <row r="16" ht="27.75" customHeight="1" s="90">
      <c r="B16" s="127" t="n"/>
      <c r="C16" s="127" t="n"/>
      <c r="D16" s="127" t="n"/>
      <c r="E16" s="127" t="n"/>
      <c r="F16" s="127" t="n"/>
      <c r="G16" s="127" t="n"/>
      <c r="H16" s="127" t="n"/>
      <c r="I16" s="127" t="n"/>
      <c r="J16" s="127" t="n"/>
      <c r="K16" s="127" t="n"/>
    </row>
    <row r="17" ht="27.75" customHeight="1" s="90">
      <c r="B17" s="133" t="n"/>
      <c r="C17" s="133" t="n"/>
      <c r="D17" s="133" t="n"/>
      <c r="E17" s="133" t="n"/>
      <c r="F17" s="133" t="n"/>
      <c r="G17" s="133" t="n"/>
      <c r="H17" s="133" t="n"/>
      <c r="I17" s="133" t="n"/>
      <c r="J17" s="133" t="n"/>
      <c r="K17" s="133" t="n"/>
    </row>
    <row r="18" ht="27.75" customHeight="1" s="90">
      <c r="B18" s="127" t="n"/>
      <c r="C18" s="127" t="n"/>
      <c r="D18" s="127" t="n"/>
      <c r="E18" s="127" t="n"/>
      <c r="F18" s="127" t="n"/>
      <c r="G18" s="127" t="n"/>
      <c r="H18" s="127" t="n"/>
      <c r="I18" s="127" t="n"/>
      <c r="J18" s="127" t="n"/>
      <c r="K18" s="127" t="n"/>
    </row>
    <row r="19" ht="27.75" customHeight="1" s="90">
      <c r="B19" s="133" t="n"/>
      <c r="C19" s="133" t="n"/>
      <c r="D19" s="133" t="n"/>
      <c r="E19" s="133" t="n"/>
      <c r="F19" s="133" t="n"/>
      <c r="G19" s="133" t="n"/>
      <c r="H19" s="133" t="n"/>
      <c r="I19" s="133" t="n"/>
      <c r="J19" s="133" t="n"/>
      <c r="K19" s="133" t="n"/>
    </row>
    <row r="20" ht="27.75" customHeight="1" s="90">
      <c r="B20" s="127" t="n"/>
      <c r="C20" s="127" t="n"/>
      <c r="D20" s="127" t="n"/>
      <c r="E20" s="127" t="n"/>
      <c r="F20" s="127" t="n"/>
      <c r="G20" s="127" t="n"/>
      <c r="H20" s="127" t="n"/>
      <c r="I20" s="127" t="n"/>
      <c r="J20" s="127" t="n"/>
      <c r="K20" s="127" t="n"/>
    </row>
    <row r="21" ht="27.75" customHeight="1" s="90">
      <c r="B21" s="133" t="n"/>
      <c r="C21" s="133" t="n"/>
      <c r="D21" s="133" t="n"/>
      <c r="E21" s="133" t="n"/>
      <c r="F21" s="133" t="n"/>
      <c r="G21" s="133" t="n"/>
      <c r="H21" s="133" t="n"/>
      <c r="I21" s="133" t="n"/>
      <c r="J21" s="133" t="n"/>
      <c r="K21" s="133" t="n"/>
    </row>
    <row r="22" ht="27.75" customHeight="1" s="90">
      <c r="B22" s="127" t="n"/>
      <c r="C22" s="127" t="n"/>
      <c r="D22" s="127" t="n"/>
      <c r="E22" s="127" t="n"/>
      <c r="F22" s="127" t="n"/>
      <c r="G22" s="127" t="n"/>
      <c r="H22" s="127" t="n"/>
      <c r="I22" s="127" t="n"/>
      <c r="J22" s="127" t="n"/>
      <c r="K22" s="127" t="n"/>
    </row>
    <row r="23" ht="27.75" customHeight="1" s="90">
      <c r="B23" s="133" t="n"/>
      <c r="C23" s="133" t="n"/>
      <c r="D23" s="133" t="n"/>
      <c r="E23" s="133" t="n"/>
      <c r="F23" s="133" t="n"/>
      <c r="G23" s="133" t="n"/>
      <c r="H23" s="133" t="n"/>
      <c r="I23" s="133" t="n"/>
      <c r="J23" s="133" t="n"/>
      <c r="K23" s="133" t="n"/>
    </row>
    <row r="24" ht="27.75" customHeight="1" s="90">
      <c r="B24" s="127" t="n"/>
      <c r="C24" s="127" t="n"/>
      <c r="D24" s="127" t="n"/>
      <c r="E24" s="127" t="n"/>
      <c r="F24" s="127" t="n"/>
      <c r="G24" s="127" t="n"/>
      <c r="H24" s="127" t="n"/>
      <c r="I24" s="127" t="n"/>
      <c r="J24" s="127" t="n"/>
      <c r="K24" s="127" t="n"/>
    </row>
    <row r="25" ht="27.75" customHeight="1" s="90">
      <c r="B25" s="133" t="n"/>
      <c r="C25" s="133" t="n"/>
      <c r="D25" s="133" t="n"/>
      <c r="E25" s="133" t="n"/>
      <c r="F25" s="133" t="n"/>
      <c r="G25" s="133" t="n"/>
      <c r="H25" s="133" t="n"/>
      <c r="I25" s="133" t="n"/>
      <c r="J25" s="133" t="n"/>
      <c r="K25" s="133" t="n"/>
    </row>
    <row r="26" ht="27.75" customHeight="1" s="90">
      <c r="B26" s="127" t="n"/>
      <c r="C26" s="127" t="n"/>
      <c r="D26" s="127" t="n"/>
      <c r="E26" s="127" t="n"/>
      <c r="F26" s="127" t="n"/>
      <c r="G26" s="127" t="n"/>
      <c r="H26" s="127" t="n"/>
      <c r="I26" s="127" t="n"/>
      <c r="J26" s="127" t="n"/>
      <c r="K26" s="127" t="n"/>
    </row>
    <row r="27" ht="27.75" customHeight="1" s="90">
      <c r="B27" s="133" t="n"/>
      <c r="C27" s="133" t="n"/>
      <c r="D27" s="133" t="n"/>
      <c r="E27" s="133" t="n"/>
      <c r="F27" s="133" t="n"/>
      <c r="G27" s="133" t="n"/>
      <c r="H27" s="133" t="n"/>
      <c r="I27" s="133" t="n"/>
      <c r="J27" s="133" t="n"/>
      <c r="K27" s="133" t="n"/>
    </row>
    <row r="28" ht="27.75" customHeight="1" s="90">
      <c r="B28" s="127" t="n"/>
      <c r="C28" s="127" t="n"/>
      <c r="D28" s="127" t="n"/>
      <c r="E28" s="127" t="n"/>
      <c r="F28" s="127" t="n"/>
      <c r="G28" s="127" t="n"/>
      <c r="H28" s="127" t="n"/>
      <c r="I28" s="127" t="n"/>
      <c r="J28" s="127" t="n"/>
      <c r="K28" s="127" t="n"/>
    </row>
  </sheetData>
  <sheetProtection selectLockedCells="0" selectUnlockedCells="0" sheet="1" objects="1" insertRows="1" insertHyperlinks="1" autoFilter="1" scenarios="1" formatColumns="1" deleteColumns="1" insertColumns="1" pivotTables="1" deleteRows="1" formatCells="1" formatRows="1" sort="1" password="C1FA"/>
  <mergeCells count="2">
    <mergeCell ref="B3:J3"/>
    <mergeCell ref="B2:J2"/>
  </mergeCells>
  <conditionalFormatting sqref="J6:J28">
    <cfRule type="expression" rank="0" priority="2" equalAverage="0" aboveAverage="0" dxfId="0" text="" percent="0" bottom="0">
      <formula>$J6="Haute"</formula>
    </cfRule>
    <cfRule type="expression" rank="0" priority="3" equalAverage="0" aboveAverage="0" dxfId="1" text="" percent="0" bottom="0">
      <formula>$J6="Moyenne"</formula>
    </cfRule>
    <cfRule type="expression" rank="0" priority="4" equalAverage="0" aboveAverage="0" dxfId="2" text="" percent="0" bottom="0">
      <formula>$J6="Basse"</formula>
    </cfRule>
  </conditionalFormatting>
  <conditionalFormatting sqref="K6:K28">
    <cfRule type="expression" rank="0" priority="5" equalAverage="0" aboveAverage="0" dxfId="7" text="" percent="0" bottom="0">
      <formula>$K6="Réalisé"</formula>
    </cfRule>
    <cfRule type="expression" rank="0" priority="6" equalAverage="0" aboveAverage="0" dxfId="2" text="" percent="0" bottom="0">
      <formula>$K6="En cours"</formula>
    </cfRule>
    <cfRule type="expression" rank="0" priority="7" equalAverage="0" aboveAverage="0" dxfId="1" text="" percent="0" bottom="0">
      <formula>$K6="Planifié"</formula>
    </cfRule>
    <cfRule type="expression" rank="0" priority="8" equalAverage="0" aboveAverage="0" dxfId="8" text="" percent="0" bottom="0">
      <formula>$K6="À planifier"</formula>
    </cfRule>
  </conditionalFormatting>
  <dataValidations count="3">
    <dataValidation sqref="J6:J28" showDropDown="0" showInputMessage="0" showErrorMessage="0" allowBlank="1" type="list" errorStyle="stop" operator="between">
      <formula1>"Haute,Moyenne,Basse"</formula1>
      <formula2>0</formula2>
    </dataValidation>
    <dataValidation sqref="K6:K28" showDropDown="0" showInputMessage="0" showErrorMessage="0" allowBlank="1" type="list" errorStyle="stop" operator="between">
      <formula1>"À planifier,Planifié,En cours,Réalisé,Reporté"</formula1>
      <formula2>0</formula2>
    </dataValidation>
    <dataValidation sqref="H6:H28" showDropDown="0" showInputMessage="0" showErrorMessage="0" allowBlank="1" type="list" errorStyle="stop" operator="between">
      <formula1>"Formation présentielle,E-learning,Tutorat,Mentorat,Coaching,Certification,Séminaire,Mise en situation,Formation + tutorat,Autoformation"</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8.xml><?xml version="1.0" encoding="utf-8"?>
<worksheet xmlns="http://schemas.openxmlformats.org/spreadsheetml/2006/main">
  <sheetPr filterMode="0">
    <outlinePr summaryBelow="1" summaryRight="1"/>
    <pageSetUpPr fitToPage="0"/>
  </sheetPr>
  <dimension ref="A1:E24"/>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89" min="1" max="1"/>
    <col width="8" customWidth="1" style="89" min="2" max="2"/>
    <col width="30" customWidth="1" style="89" min="3" max="3"/>
    <col width="70" customWidth="1" style="89" min="4" max="4"/>
    <col width="2" customWidth="1" style="89" min="5" max="5"/>
  </cols>
  <sheetData>
    <row r="1" ht="7.5" customHeight="1" s="90">
      <c r="A1" s="91" t="n"/>
      <c r="B1" s="91" t="n"/>
      <c r="C1" s="91" t="n"/>
      <c r="D1" s="91" t="n"/>
      <c r="E1" s="91" t="n"/>
    </row>
    <row r="2" ht="36" customHeight="1" s="90">
      <c r="A2" s="91" t="n"/>
      <c r="B2" s="110" t="inlineStr">
        <is>
          <t>MÉTHODOLOGIE</t>
        </is>
      </c>
      <c r="E2" s="91" t="n"/>
    </row>
    <row r="3" ht="24" customHeight="1" s="90">
      <c r="B3" s="124" t="inlineStr">
        <is>
          <t>Repères méthodologiques pour exploiter pleinement la matrice</t>
        </is>
      </c>
    </row>
    <row r="5" ht="25.5" customHeight="1" s="90">
      <c r="B5" s="102" t="inlineStr">
        <is>
          <t>LES 7 ÉTAPES DE CONSTRUCTION</t>
        </is>
      </c>
    </row>
    <row r="6" ht="49.5" customHeight="1" s="90">
      <c r="B6" s="188" t="inlineStr">
        <is>
          <t>1</t>
        </is>
      </c>
      <c r="C6" s="189" t="inlineStr">
        <is>
          <t>Cadrage du périmètre</t>
        </is>
      </c>
      <c r="D6" s="114" t="inlineStr">
        <is>
          <t>Définir le périmètre concerné (équipe, service, métier), l'objectif principal (formation, mobilité, succession) et les utilisateurs visés.</t>
        </is>
      </c>
    </row>
    <row r="7" ht="49.5" customHeight="1" s="90">
      <c r="B7" s="188" t="inlineStr">
        <is>
          <t>2</t>
        </is>
      </c>
      <c r="C7" s="189" t="inlineStr">
        <is>
          <t>Construction du référentiel</t>
        </is>
      </c>
      <c r="D7" s="138" t="inlineStr">
        <is>
          <t>Lister les compétences pertinentes à partir des fiches de poste, processus métier et entretiens avec les opérationnels. Structurer et valider la liste.</t>
        </is>
      </c>
    </row>
    <row r="8" ht="49.5" customHeight="1" s="90">
      <c r="B8" s="188" t="inlineStr">
        <is>
          <t>3</t>
        </is>
      </c>
      <c r="C8" s="189" t="inlineStr">
        <is>
          <t>Définition de l'échelle</t>
        </is>
      </c>
      <c r="D8" s="114" t="inlineStr">
        <is>
          <t>Choisir une échelle commune (généralement 4 ou 5 niveaux) avec des descripteurs comportementaux clairs pour chaque niveau.</t>
        </is>
      </c>
    </row>
    <row r="9" ht="49.5" customHeight="1" s="90">
      <c r="B9" s="188" t="inlineStr">
        <is>
          <t>4</t>
        </is>
      </c>
      <c r="C9" s="189" t="inlineStr">
        <is>
          <t>Niveaux requis</t>
        </is>
      </c>
      <c r="D9" s="138" t="inlineStr">
        <is>
          <t>Pour chaque compétence, définir le niveau cible attendu selon le poste ou la mission. Ce niveau n'est pas nécessairement le maximum.</t>
        </is>
      </c>
    </row>
    <row r="10" ht="49.5" customHeight="1" s="90">
      <c r="B10" s="188" t="inlineStr">
        <is>
          <t>5</t>
        </is>
      </c>
      <c r="C10" s="189" t="inlineStr">
        <is>
          <t>Évaluation des niveaux détenus</t>
        </is>
      </c>
      <c r="D10" s="114" t="inlineStr">
        <is>
          <t>Combiner auto-évaluation, évaluation managériale, évaluation par les pairs et tests. Trianguler les sources pour fiabiliser.</t>
        </is>
      </c>
    </row>
    <row r="11" ht="49.5" customHeight="1" s="90">
      <c r="B11" s="188" t="inlineStr">
        <is>
          <t>6</t>
        </is>
      </c>
      <c r="C11" s="189" t="inlineStr">
        <is>
          <t>Analyse des écarts</t>
        </is>
      </c>
      <c r="D11" s="138" t="inlineStr">
        <is>
          <t>Identifier les écarts individuels et collectifs, en distinguant les écarts critiques (forte criticité + écart important) des écarts secondaires.</t>
        </is>
      </c>
    </row>
    <row r="12" ht="49.5" customHeight="1" s="90">
      <c r="B12" s="188" t="inlineStr">
        <is>
          <t>7</t>
        </is>
      </c>
      <c r="C12" s="189" t="inlineStr">
        <is>
          <t>Plan d'action et pilotage</t>
        </is>
      </c>
      <c r="D12" s="114" t="inlineStr">
        <is>
          <t>Traduire les écarts en actions concrètes (formation, tutorat, recrutement, mobilité). Réviser périodiquement la matrice.</t>
        </is>
      </c>
    </row>
    <row r="15" ht="25.5" customHeight="1" s="90">
      <c r="B15" s="102" t="inlineStr">
        <is>
          <t>PIÈGES À ÉVITER</t>
        </is>
      </c>
    </row>
    <row r="16" ht="43.5" customHeight="1" s="90">
      <c r="B16" s="190" t="inlineStr">
        <is>
          <t>⚠</t>
        </is>
      </c>
      <c r="C16" s="191" t="inlineStr">
        <is>
          <t>Inflation du référentiel</t>
        </is>
      </c>
      <c r="D16" s="114" t="inlineStr">
        <is>
          <t>Vouloir tout cartographier rend la matrice ingérable. Privilégier 20 à 60 compétences bien choisies.</t>
        </is>
      </c>
    </row>
    <row r="17" ht="43.5" customHeight="1" s="90">
      <c r="B17" s="190" t="inlineStr">
        <is>
          <t>⚠</t>
        </is>
      </c>
      <c r="C17" s="191" t="inlineStr">
        <is>
          <t>Granularité hétérogène</t>
        </is>
      </c>
      <c r="D17" s="138" t="inlineStr">
        <is>
          <t>Mélanger macro et micro-compétences fausse les comparaisons. Maintenir un niveau de détail constant.</t>
        </is>
      </c>
    </row>
    <row r="18" ht="43.5" customHeight="1" s="90">
      <c r="B18" s="190" t="inlineStr">
        <is>
          <t>⚠</t>
        </is>
      </c>
      <c r="C18" s="191" t="inlineStr">
        <is>
          <t>Échelle floue</t>
        </is>
      </c>
      <c r="D18" s="114" t="inlineStr">
        <is>
          <t>Sans descripteurs précis, les évaluations divergent entre évaluateurs. Toujours rédiger les comportements observables.</t>
        </is>
      </c>
    </row>
    <row r="19" ht="43.5" customHeight="1" s="90">
      <c r="B19" s="190" t="inlineStr">
        <is>
          <t>⚠</t>
        </is>
      </c>
      <c r="C19" s="191" t="inlineStr">
        <is>
          <t>Outil sans usage</t>
        </is>
      </c>
      <c r="D19" s="138" t="inlineStr">
        <is>
          <t>Une matrice non reliée aux processus RH (formation, mobilité, recrutement) devient un livrable abandonné.</t>
        </is>
      </c>
    </row>
    <row r="20" ht="43.5" customHeight="1" s="90">
      <c r="B20" s="190" t="inlineStr">
        <is>
          <t>⚠</t>
        </is>
      </c>
      <c r="C20" s="191" t="inlineStr">
        <is>
          <t>Absence de mise à jour</t>
        </is>
      </c>
      <c r="D20" s="114" t="inlineStr">
        <is>
          <t>Une matrice non actualisée perd sa valeur. Prévoir une revue annuelle institutionnalisée.</t>
        </is>
      </c>
    </row>
    <row r="21" ht="43.5" customHeight="1" s="90">
      <c r="B21" s="190" t="inlineStr">
        <is>
          <t>⚠</t>
        </is>
      </c>
      <c r="C21" s="191" t="inlineStr">
        <is>
          <t>Centralisation excessive</t>
        </is>
      </c>
      <c r="D21" s="138" t="inlineStr">
        <is>
          <t>Construite uniquement par les RH sans implication des managers et des équipes, la matrice perd sa légitimité opérationnelle.</t>
        </is>
      </c>
    </row>
    <row r="24" ht="30" customHeight="1" s="90">
      <c r="B24" s="187" t="inlineStr">
        <is>
          <t>Pour aller plus loin, retrouvez l'ensemble de notre offre de formation sur galaxy-solutions.com  |  Cet outil est offert gratuitement par Galaxy Solutions.</t>
        </is>
      </c>
    </row>
  </sheetData>
  <sheetProtection selectLockedCells="0" selectUnlockedCells="0" sheet="1" objects="1" insertRows="1" insertHyperlinks="1" autoFilter="1" scenarios="1" formatColumns="1" deleteColumns="1" insertColumns="1" pivotTables="1" deleteRows="1" formatCells="1" formatRows="1" sort="1" password="C1FA"/>
  <mergeCells count="5">
    <mergeCell ref="B3:D3"/>
    <mergeCell ref="B5:D5"/>
    <mergeCell ref="B15:D15"/>
    <mergeCell ref="B24:D24"/>
    <mergeCell ref="B2:D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Galaxy Solutions</dc:creator>
  <dc:title xmlns:dc="http://purl.org/dc/elements/1.1/">Matrice de Compétences — Galaxy Solutions</dc:title>
  <dc:description xmlns:dc="http://purl.org/dc/elements/1.1/">Outil de pilotage stratégique des compétences. Mode démonstration — saisie verrouillée. Production : Galaxy Solutions, cabinet de formation et développement des compétences. © 2026 Tous droits réservés.</dc:description>
  <dc:subject xmlns:dc="http://purl.org/dc/elements/1.1/">Gestion des compétences, GPEC, Ressources Humaines</dc:subject>
  <dc:language xmlns:dc="http://purl.org/dc/elements/1.1/">en-US</dc:language>
  <dcterms:created xmlns:dcterms="http://purl.org/dc/terms/" xmlns:xsi="http://www.w3.org/2001/XMLSchema-instance" xsi:type="dcterms:W3CDTF">2026-05-07T13:45:30Z</dcterms:created>
  <dcterms:modified xmlns:dcterms="http://purl.org/dc/terms/" xmlns:xsi="http://www.w3.org/2001/XMLSchema-instance" xsi:type="dcterms:W3CDTF">2026-05-14T10:24:20Z</dcterms:modified>
  <cp:lastModifiedBy>Galaxy Solutions</cp:lastModifiedBy>
  <cp:category>Outil RH — Gestion des compétences</cp:category>
  <cp:revision>0</cp:revision>
  <cp:keywords>matrice de compétences, GPEC, RH, formation, Galaxy Solutions, cabinet conseil, Maroc</cp:keywords>
</cp:coreProperties>
</file>